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строит" sheetId="1" r:id="rId1"/>
  </sheets>
  <definedNames>
    <definedName name="Print_Area_0" localSheetId="0">строит!$A$1:$K$103</definedName>
    <definedName name="Print_Area_0_0" localSheetId="0">строит!$A$1:$K$103</definedName>
    <definedName name="Print_Area_0_0_0" localSheetId="0">строит!$A$1:$K$103</definedName>
    <definedName name="Print_Titles_0" localSheetId="0">строит!$6:$7</definedName>
    <definedName name="Print_Titles_0_0" localSheetId="0">строит!$6:$7</definedName>
    <definedName name="Print_Titles_0_0_0" localSheetId="0">строит!$6:$7</definedName>
    <definedName name="_xlnm.Print_Titles" localSheetId="0">строит!$6:$7</definedName>
    <definedName name="_xlnm.Print_Area" localSheetId="0">строит!$A$1:$L$103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3" i="1" l="1"/>
  <c r="E63" i="1"/>
  <c r="F63" i="1"/>
  <c r="G63" i="1"/>
  <c r="H63" i="1"/>
  <c r="I63" i="1"/>
  <c r="J63" i="1"/>
  <c r="K63" i="1"/>
  <c r="D63" i="1"/>
  <c r="M86" i="1"/>
  <c r="M85" i="1"/>
  <c r="L13" i="1" l="1"/>
  <c r="K36" i="1"/>
  <c r="J36" i="1"/>
  <c r="I36" i="1"/>
  <c r="H36" i="1"/>
  <c r="G36" i="1"/>
  <c r="F36" i="1"/>
  <c r="E36" i="1"/>
  <c r="D36" i="1"/>
  <c r="K34" i="1"/>
  <c r="J34" i="1"/>
  <c r="I34" i="1"/>
  <c r="H34" i="1"/>
  <c r="G34" i="1"/>
  <c r="F34" i="1"/>
  <c r="E34" i="1"/>
  <c r="D34" i="1"/>
  <c r="K96" i="1"/>
  <c r="J96" i="1"/>
  <c r="I96" i="1"/>
  <c r="H96" i="1"/>
  <c r="G96" i="1"/>
  <c r="F96" i="1"/>
  <c r="E96" i="1"/>
  <c r="D96" i="1"/>
  <c r="K94" i="1"/>
  <c r="J94" i="1"/>
  <c r="I94" i="1"/>
  <c r="H94" i="1"/>
  <c r="G94" i="1"/>
  <c r="F94" i="1"/>
  <c r="E94" i="1"/>
  <c r="D94" i="1"/>
  <c r="K92" i="1"/>
  <c r="J92" i="1"/>
  <c r="I92" i="1"/>
  <c r="H92" i="1"/>
  <c r="G92" i="1"/>
  <c r="F92" i="1"/>
  <c r="E92" i="1"/>
  <c r="D92" i="1"/>
  <c r="K90" i="1"/>
  <c r="J90" i="1"/>
  <c r="I90" i="1"/>
  <c r="H90" i="1"/>
  <c r="G90" i="1"/>
  <c r="F90" i="1"/>
  <c r="E90" i="1"/>
  <c r="D90" i="1"/>
  <c r="K88" i="1"/>
  <c r="J88" i="1"/>
  <c r="I88" i="1"/>
  <c r="H88" i="1"/>
  <c r="G88" i="1"/>
  <c r="F88" i="1"/>
  <c r="E88" i="1"/>
  <c r="D88" i="1"/>
  <c r="K86" i="1"/>
  <c r="J86" i="1"/>
  <c r="I86" i="1"/>
  <c r="H86" i="1"/>
  <c r="G86" i="1"/>
  <c r="F86" i="1"/>
  <c r="E86" i="1"/>
  <c r="D86" i="1"/>
  <c r="K84" i="1"/>
  <c r="J84" i="1"/>
  <c r="I84" i="1"/>
  <c r="H84" i="1"/>
  <c r="G84" i="1"/>
  <c r="F84" i="1"/>
  <c r="E84" i="1"/>
  <c r="D84" i="1"/>
  <c r="K82" i="1"/>
  <c r="J82" i="1"/>
  <c r="I82" i="1"/>
  <c r="H82" i="1"/>
  <c r="G82" i="1"/>
  <c r="F82" i="1"/>
  <c r="E82" i="1"/>
  <c r="D82" i="1"/>
  <c r="K80" i="1"/>
  <c r="J80" i="1"/>
  <c r="I80" i="1"/>
  <c r="H80" i="1"/>
  <c r="G80" i="1"/>
  <c r="F80" i="1"/>
  <c r="E80" i="1"/>
  <c r="D80" i="1"/>
  <c r="K78" i="1"/>
  <c r="J78" i="1"/>
  <c r="I78" i="1"/>
  <c r="H78" i="1"/>
  <c r="G78" i="1"/>
  <c r="F78" i="1"/>
  <c r="E78" i="1"/>
  <c r="D78" i="1"/>
  <c r="K76" i="1"/>
  <c r="J76" i="1"/>
  <c r="I76" i="1"/>
  <c r="H76" i="1"/>
  <c r="G76" i="1"/>
  <c r="F76" i="1"/>
  <c r="E76" i="1"/>
  <c r="D76" i="1"/>
  <c r="K74" i="1"/>
  <c r="J74" i="1"/>
  <c r="I74" i="1"/>
  <c r="H74" i="1"/>
  <c r="G74" i="1"/>
  <c r="F74" i="1"/>
  <c r="E74" i="1"/>
  <c r="D74" i="1"/>
  <c r="K72" i="1"/>
  <c r="J72" i="1"/>
  <c r="I72" i="1"/>
  <c r="H72" i="1"/>
  <c r="G72" i="1"/>
  <c r="F72" i="1"/>
  <c r="E72" i="1"/>
  <c r="D72" i="1"/>
  <c r="K70" i="1"/>
  <c r="J70" i="1"/>
  <c r="I70" i="1"/>
  <c r="H70" i="1"/>
  <c r="G70" i="1"/>
  <c r="F70" i="1"/>
  <c r="E70" i="1"/>
  <c r="D70" i="1"/>
  <c r="K68" i="1"/>
  <c r="J68" i="1"/>
  <c r="I68" i="1"/>
  <c r="H68" i="1"/>
  <c r="G68" i="1"/>
  <c r="F68" i="1"/>
  <c r="E68" i="1"/>
  <c r="D68" i="1"/>
  <c r="K66" i="1"/>
  <c r="J66" i="1"/>
  <c r="I66" i="1"/>
  <c r="H66" i="1"/>
  <c r="G66" i="1"/>
  <c r="F66" i="1"/>
  <c r="E66" i="1"/>
  <c r="D66" i="1"/>
  <c r="K19" i="1"/>
  <c r="G19" i="1"/>
  <c r="F19" i="1"/>
  <c r="K62" i="1"/>
  <c r="J62" i="1"/>
  <c r="I62" i="1"/>
  <c r="H62" i="1"/>
  <c r="G62" i="1"/>
  <c r="F62" i="1"/>
  <c r="E62" i="1"/>
  <c r="D62" i="1"/>
  <c r="K60" i="1"/>
  <c r="J60" i="1"/>
  <c r="I60" i="1"/>
  <c r="H60" i="1"/>
  <c r="G60" i="1"/>
  <c r="F60" i="1"/>
  <c r="E60" i="1"/>
  <c r="D60" i="1"/>
  <c r="K58" i="1"/>
  <c r="J58" i="1"/>
  <c r="I58" i="1"/>
  <c r="H58" i="1"/>
  <c r="G58" i="1"/>
  <c r="F58" i="1"/>
  <c r="E58" i="1"/>
  <c r="D58" i="1"/>
  <c r="K56" i="1"/>
  <c r="J56" i="1"/>
  <c r="I56" i="1"/>
  <c r="H56" i="1"/>
  <c r="G56" i="1"/>
  <c r="F56" i="1"/>
  <c r="E56" i="1"/>
  <c r="D56" i="1"/>
  <c r="K53" i="1"/>
  <c r="J53" i="1"/>
  <c r="I53" i="1"/>
  <c r="H53" i="1"/>
  <c r="G53" i="1"/>
  <c r="F53" i="1"/>
  <c r="E53" i="1"/>
  <c r="D53" i="1"/>
  <c r="C53" i="1"/>
  <c r="K52" i="1"/>
  <c r="J52" i="1"/>
  <c r="I52" i="1"/>
  <c r="H52" i="1"/>
  <c r="G52" i="1"/>
  <c r="F52" i="1"/>
  <c r="E52" i="1"/>
  <c r="D52" i="1"/>
  <c r="K50" i="1"/>
  <c r="J50" i="1"/>
  <c r="I50" i="1"/>
  <c r="H50" i="1"/>
  <c r="G50" i="1"/>
  <c r="F50" i="1"/>
  <c r="E50" i="1"/>
  <c r="D50" i="1"/>
  <c r="K48" i="1"/>
  <c r="J48" i="1"/>
  <c r="I48" i="1"/>
  <c r="H48" i="1"/>
  <c r="G48" i="1"/>
  <c r="F48" i="1"/>
  <c r="E48" i="1"/>
  <c r="D48" i="1"/>
  <c r="K46" i="1"/>
  <c r="J46" i="1"/>
  <c r="I46" i="1"/>
  <c r="H46" i="1"/>
  <c r="G46" i="1"/>
  <c r="F46" i="1"/>
  <c r="E46" i="1"/>
  <c r="D46" i="1"/>
  <c r="K44" i="1"/>
  <c r="J44" i="1"/>
  <c r="I44" i="1"/>
  <c r="H44" i="1"/>
  <c r="G44" i="1"/>
  <c r="F44" i="1"/>
  <c r="E44" i="1"/>
  <c r="D44" i="1"/>
  <c r="K42" i="1"/>
  <c r="J42" i="1"/>
  <c r="I42" i="1"/>
  <c r="H42" i="1"/>
  <c r="G42" i="1"/>
  <c r="F42" i="1"/>
  <c r="E42" i="1"/>
  <c r="D42" i="1"/>
  <c r="K40" i="1"/>
  <c r="J40" i="1"/>
  <c r="I40" i="1"/>
  <c r="H40" i="1"/>
  <c r="G40" i="1"/>
  <c r="F40" i="1"/>
  <c r="E40" i="1"/>
  <c r="D40" i="1"/>
  <c r="K37" i="1"/>
  <c r="K15" i="1" s="1"/>
  <c r="J37" i="1"/>
  <c r="J15" i="1" s="1"/>
  <c r="I37" i="1"/>
  <c r="I15" i="1" s="1"/>
  <c r="H37" i="1"/>
  <c r="H15" i="1" s="1"/>
  <c r="G37" i="1"/>
  <c r="F37" i="1"/>
  <c r="F15" i="1" s="1"/>
  <c r="E37" i="1"/>
  <c r="D37" i="1"/>
  <c r="C37" i="1"/>
  <c r="K32" i="1"/>
  <c r="J32" i="1"/>
  <c r="I32" i="1"/>
  <c r="H32" i="1"/>
  <c r="G32" i="1"/>
  <c r="F32" i="1"/>
  <c r="E32" i="1"/>
  <c r="D32" i="1"/>
  <c r="K30" i="1"/>
  <c r="J30" i="1"/>
  <c r="I30" i="1"/>
  <c r="H30" i="1"/>
  <c r="G30" i="1"/>
  <c r="F30" i="1"/>
  <c r="E30" i="1"/>
  <c r="D30" i="1"/>
  <c r="K28" i="1"/>
  <c r="J28" i="1"/>
  <c r="I28" i="1"/>
  <c r="H28" i="1"/>
  <c r="G28" i="1"/>
  <c r="F28" i="1"/>
  <c r="E28" i="1"/>
  <c r="D28" i="1"/>
  <c r="K26" i="1"/>
  <c r="J26" i="1"/>
  <c r="I26" i="1"/>
  <c r="H26" i="1"/>
  <c r="G26" i="1"/>
  <c r="F26" i="1"/>
  <c r="E26" i="1"/>
  <c r="D26" i="1"/>
  <c r="K23" i="1"/>
  <c r="K13" i="1" s="1"/>
  <c r="J23" i="1"/>
  <c r="J13" i="1" s="1"/>
  <c r="I23" i="1"/>
  <c r="I13" i="1" s="1"/>
  <c r="H23" i="1"/>
  <c r="H13" i="1" s="1"/>
  <c r="G23" i="1"/>
  <c r="G13" i="1" s="1"/>
  <c r="F23" i="1"/>
  <c r="F13" i="1" s="1"/>
  <c r="E23" i="1"/>
  <c r="E13" i="1" s="1"/>
  <c r="E14" i="1" s="1"/>
  <c r="D23" i="1"/>
  <c r="C23" i="1"/>
  <c r="C21" i="1" s="1"/>
  <c r="D20" i="1"/>
  <c r="K18" i="1"/>
  <c r="J18" i="1"/>
  <c r="I18" i="1"/>
  <c r="H18" i="1"/>
  <c r="G18" i="1"/>
  <c r="F18" i="1"/>
  <c r="E18" i="1"/>
  <c r="D18" i="1"/>
  <c r="D16" i="1"/>
  <c r="D14" i="1"/>
  <c r="D12" i="1"/>
  <c r="L11" i="1"/>
  <c r="D11" i="1"/>
  <c r="C11" i="1"/>
  <c r="D10" i="1"/>
  <c r="D54" i="1" l="1"/>
  <c r="I16" i="1"/>
  <c r="K16" i="1"/>
  <c r="E38" i="1"/>
  <c r="J38" i="1"/>
  <c r="I54" i="1"/>
  <c r="E15" i="1"/>
  <c r="E16" i="1" s="1"/>
  <c r="H24" i="1"/>
  <c r="G38" i="1"/>
  <c r="F54" i="1"/>
  <c r="G15" i="1"/>
  <c r="H16" i="1" s="1"/>
  <c r="F24" i="1"/>
  <c r="E21" i="1"/>
  <c r="K14" i="1"/>
  <c r="K24" i="1"/>
  <c r="I24" i="1"/>
  <c r="H38" i="1"/>
  <c r="G54" i="1"/>
  <c r="J24" i="1"/>
  <c r="I38" i="1"/>
  <c r="H54" i="1"/>
  <c r="F14" i="1"/>
  <c r="D24" i="1"/>
  <c r="H14" i="1"/>
  <c r="E24" i="1"/>
  <c r="D38" i="1"/>
  <c r="K54" i="1"/>
  <c r="K38" i="1"/>
  <c r="J54" i="1"/>
  <c r="K21" i="1"/>
  <c r="J14" i="1"/>
  <c r="J16" i="1"/>
  <c r="F38" i="1"/>
  <c r="E54" i="1"/>
  <c r="D64" i="1"/>
  <c r="H64" i="1"/>
  <c r="H19" i="1"/>
  <c r="H20" i="1" s="1"/>
  <c r="I64" i="1"/>
  <c r="J64" i="1"/>
  <c r="K64" i="1"/>
  <c r="I21" i="1"/>
  <c r="I19" i="1"/>
  <c r="H21" i="1"/>
  <c r="J19" i="1"/>
  <c r="E64" i="1"/>
  <c r="G21" i="1"/>
  <c r="J21" i="1"/>
  <c r="F21" i="1"/>
  <c r="F11" i="1"/>
  <c r="F9" i="1" s="1"/>
  <c r="G20" i="1"/>
  <c r="G11" i="1"/>
  <c r="G9" i="1" s="1"/>
  <c r="E19" i="1"/>
  <c r="F20" i="1" s="1"/>
  <c r="D21" i="1"/>
  <c r="D22" i="1" s="1"/>
  <c r="G14" i="1"/>
  <c r="F64" i="1"/>
  <c r="G64" i="1"/>
  <c r="G24" i="1"/>
  <c r="F16" i="1" l="1"/>
  <c r="G16" i="1"/>
  <c r="G10" i="1"/>
  <c r="I22" i="1"/>
  <c r="I11" i="1"/>
  <c r="I9" i="1" s="1"/>
  <c r="I14" i="1"/>
  <c r="F22" i="1"/>
  <c r="G22" i="1"/>
  <c r="E22" i="1"/>
  <c r="J22" i="1"/>
  <c r="I20" i="1"/>
  <c r="H11" i="1"/>
  <c r="H9" i="1" s="1"/>
  <c r="K22" i="1"/>
  <c r="H22" i="1"/>
  <c r="J20" i="1"/>
  <c r="J11" i="1"/>
  <c r="J9" i="1" s="1"/>
  <c r="K20" i="1"/>
  <c r="K11" i="1"/>
  <c r="K9" i="1" s="1"/>
  <c r="E11" i="1"/>
  <c r="E9" i="1" s="1"/>
  <c r="E10" i="1" s="1"/>
  <c r="E20" i="1"/>
  <c r="E12" i="1"/>
  <c r="L12" i="1" s="1"/>
  <c r="J10" i="1" l="1"/>
  <c r="I10" i="1"/>
  <c r="H10" i="1"/>
  <c r="K10" i="1"/>
  <c r="F10" i="1"/>
</calcChain>
</file>

<file path=xl/sharedStrings.xml><?xml version="1.0" encoding="utf-8"?>
<sst xmlns="http://schemas.openxmlformats.org/spreadsheetml/2006/main" count="177" uniqueCount="85">
  <si>
    <t>Основные показатели, представляемые для разработки уточненного прогноза социально-экономического развития Краснодарского края на 2019 год и на период до 2024 года.</t>
  </si>
  <si>
    <t xml:space="preserve">Объем работ, выполненных по виду деятельности "строительство" до 2024 года  </t>
  </si>
  <si>
    <t>по Кореновскому району</t>
  </si>
  <si>
    <t>наименование городского округа, муниципального района</t>
  </si>
  <si>
    <t>Показатели</t>
  </si>
  <si>
    <t>Единица измерения</t>
  </si>
  <si>
    <t>отчет</t>
  </si>
  <si>
    <t>оценка</t>
  </si>
  <si>
    <t>прогноз</t>
  </si>
  <si>
    <t>Замечания</t>
  </si>
  <si>
    <t>Индекс-дефлятор по объему подрядных работ</t>
  </si>
  <si>
    <t>раз к предыд.году</t>
  </si>
  <si>
    <t xml:space="preserve">Объем работ, выполненных по виду деятельности "строительство" </t>
  </si>
  <si>
    <t>млн.руб.</t>
  </si>
  <si>
    <t xml:space="preserve"> Поскольку основной объем работ выполнен и в ближайшей перспективе крупных строек на территории муниципального образования Кореновский район не запланировано  ожидается снижение объема строительных работ.</t>
  </si>
  <si>
    <t>в % к пред. г.</t>
  </si>
  <si>
    <t>Проверка строки по структуре</t>
  </si>
  <si>
    <t xml:space="preserve">   Из общего итога:</t>
  </si>
  <si>
    <t xml:space="preserve">по крупным и средним предприятиям  </t>
  </si>
  <si>
    <t>по малым предприятиям</t>
  </si>
  <si>
    <t>по предприятиям с численностью до 15 человек</t>
  </si>
  <si>
    <t>по краевым организациям</t>
  </si>
  <si>
    <t xml:space="preserve">Из общего итога по основным подрядным организациям с отнесением их в по категориям  в соответствии с  численностью: </t>
  </si>
  <si>
    <t>крупные и средние предприятия:</t>
  </si>
  <si>
    <t>АО "Кореновскрайгаз"</t>
  </si>
  <si>
    <t>ООО "РегионДорСтрой"</t>
  </si>
  <si>
    <t xml:space="preserve">ЗАО "Платнировское" </t>
  </si>
  <si>
    <t>Заказчик реконструкции железнодорожного участка «Котельниково-Гречаная балка» привлекал к подрядным работам данную строительную организацию. Поскольку основной объем работ выполнен и в ближайшей перспективе крупных строек на территории муниципального образования Кореновский район не запланировано  ожидается снижение объема строительных работ.</t>
  </si>
  <si>
    <t>ООО "Дорснаб"</t>
  </si>
  <si>
    <t>Заказчик реконструкции железнодорожного участка «Котельниково-Гречаная балка» привлекал к подрядным работам данную строительную организацию. Поскольку основной объем работ выполнен и в ближайшей перспективе крупных строек на территории муниципального образования Кореновский район не запланировано ожидается снижение объема строительных работ.</t>
  </si>
  <si>
    <t>малые предприятия:</t>
  </si>
  <si>
    <t>ООО "Поток"</t>
  </si>
  <si>
    <t>ООО "Мария"</t>
  </si>
  <si>
    <t>ООО "Олимп"</t>
  </si>
  <si>
    <t>ЗАО "ДСУ-92"</t>
  </si>
  <si>
    <t>Снижение в 2016-17 годах связано из за уменьшения количества заключенных контрактов на выполнение работ по содержанию и ремонту дорог на территории МО Кореновский район</t>
  </si>
  <si>
    <t>ООО "Зодчий"</t>
  </si>
  <si>
    <t>ООО "ПСФ Ванян-2"</t>
  </si>
  <si>
    <t>ООО "Поток-1"</t>
  </si>
  <si>
    <t>предприятия с численностью до 15 человек:</t>
  </si>
  <si>
    <t>краевые организации:</t>
  </si>
  <si>
    <t>ТОП "ТрансМостСочи"</t>
  </si>
  <si>
    <t>Является подрядчиком по выполнению работ по комплексной реконструкции участка железнодорожного полотна «Котельниково-Гречаная балка», Запланированный срок окончания работ 2019 год</t>
  </si>
  <si>
    <t>ТОП УК "Трансюжстрой"</t>
  </si>
  <si>
    <t>ООО "ЛУКОЙЛ-Югнефтепродукт"</t>
  </si>
  <si>
    <t>Реализован инвестиционный проект «Реконструкция АЗС № 43»</t>
  </si>
  <si>
    <t>ООО «СтройАвто»</t>
  </si>
  <si>
    <t>ООО Торговый Дом "Мостовской ДСЗ"</t>
  </si>
  <si>
    <t>ОАО "Донаэродорстрой"</t>
  </si>
  <si>
    <t>ООО «Бетагран Кубань»</t>
  </si>
  <si>
    <t>Реализация 2-х инвестиционных проектов «Закладка сада», «Строительство фруктохранилища». В 2017-2018 годах предприятие оформляет пакет документов для открытия  кредитной линии на реализацию данных инвестпроектов поэтому никаких строительных работ не выполняется</t>
  </si>
  <si>
    <t>ООО "Группа Компаний АгроПлюс"</t>
  </si>
  <si>
    <t>ООО "Краснодарстройэкспертиза"</t>
  </si>
  <si>
    <t>ООО ТДК</t>
  </si>
  <si>
    <t xml:space="preserve"> На территории  городского поселения выполняют работы по благоустройству и строительству инфраструктурных  объектов</t>
  </si>
  <si>
    <t xml:space="preserve">Завершение строительства акушерско-гинекологического комплекса </t>
  </si>
  <si>
    <t>Запланированы работы на завершение строительства акушерско-гинекологического  комплекса</t>
  </si>
  <si>
    <t>Реконструкция парка культуры и отдыха, 2-ая очередь</t>
  </si>
  <si>
    <t>Запланированы работы на реконструкцию парка культуры и отдыха в г.Кореновске, 2-ая очередь</t>
  </si>
  <si>
    <t>Выполнение работ по строительству  бытовых и хозяйственных помещений на территории военной части ЗРК</t>
  </si>
  <si>
    <t>Филиал АО «Газпром Распределение Краснодар»</t>
  </si>
  <si>
    <t xml:space="preserve">Строительство систем газоснабжения. Резкий рост объема работ обусловлен переносом газовой магистрали в связи с прокладкой по ее территории железнодорожного полотна «Котельниково-Гречаная балка» </t>
  </si>
  <si>
    <t>ТОП «Трансюжстрой-СМП — 608»</t>
  </si>
  <si>
    <t>ТОП Калужский филиал ФГУП ГУ СДА № 7</t>
  </si>
  <si>
    <t>Строительство аэродрома «Кореновск»</t>
  </si>
  <si>
    <r>
      <rPr>
        <b/>
        <sz val="8"/>
        <rFont val="Arial Cyr"/>
        <charset val="204"/>
      </rPr>
      <t xml:space="preserve">Причины снижения или значительного роста объема работ, выполненных по виду деятельности "строительство" отдельно по каждой категории предприятий </t>
    </r>
    <r>
      <rPr>
        <sz val="8"/>
        <rFont val="Arial CYR"/>
        <charset val="204"/>
      </rPr>
      <t>(также в пояснительной записке)</t>
    </r>
  </si>
  <si>
    <t>Снижение объемов выполненных работ ЗАО ДСУ-92  в 2016-17 годах связано из за уменьшения количества заключенных контрактов на выполнение работ по содержанию и ремонту дорог на территории МО Кореновский район</t>
  </si>
  <si>
    <t xml:space="preserve">В 2018 году ожидается значительный рост объема строительства за счет реконструкции железнодорожного полотна «Котельниково-Гречаная балка» за счет территориально обособленных организаций и местных организаций, которые  выполняют работы по договору подряда </t>
  </si>
  <si>
    <t>В перспективе 2019-2024 годы запланировано дальнейшее обустройство аэродрома «Кореновск», реконструкция парка культуры и отдыха, 2-ая очередь, завершение строительства акушерско-гинекологического комплекса, выполнения работ по строительству и содержанию дорог, осуществления строительства бытовых и хозяйственных помещений на территории военной части ЗРК</t>
  </si>
  <si>
    <t xml:space="preserve">Прогноз согласован с заместителем главы по экономике </t>
  </si>
  <si>
    <t>Н.Г. Лысенко 4-01-95</t>
  </si>
  <si>
    <t>ФИО, телефон</t>
  </si>
  <si>
    <t>исполнитель</t>
  </si>
  <si>
    <t>А.С. Корниенко 4-48-59</t>
  </si>
  <si>
    <t>Телефон для справок:   268-46-68 Летич Наталья Николаевна</t>
  </si>
  <si>
    <t>Выполнение работ по проекту окончено (строительство складских помещений для хранения яблок)</t>
  </si>
  <si>
    <t>Выполнение работ по проекту окончено (строительство складских помещений)</t>
  </si>
  <si>
    <t>Выполнение работ по проекту окончено (строительство моста через автодорогу М-4 "Дон")</t>
  </si>
  <si>
    <t xml:space="preserve">согласно информации краснодарстата одно из предприятий, у которого наибольшая доля в общем объеме </t>
  </si>
  <si>
    <t>Снижение выполненных работ ООО «Зодчий» в 2017 году  из-за выполнения работ на других территориях Краснодарского края, Реализация 2-х инвестиционных проектов «Закладка сада», «Строительство фруктохранилища». В 2017-2018 годах предприятие оформляет пакет документов для открытия  кредитной линии на реализацию данных инвестпроектов поэтому никаких строительных работ не выполняется</t>
  </si>
  <si>
    <t>В 2019 году  окончание  реконструкции железнодорожного полотна. (Строительство идет с опережением срока, основная часть работ на территории муниципального образования Кореновский район уже выполнена, в 2019 году будет завершена полностью )</t>
  </si>
  <si>
    <t xml:space="preserve">Большая часть объемы работ приходится на организации, которые подключены  к  реконструкции железнодорожного участка «Котельниково-Гречаная балка». Поскольку строительство идет с опережением срока, основная часть работ на территории муниципального образования Кореновский район уже выполнена </t>
  </si>
  <si>
    <t>ожидается снижение так как наибольший объем  работ  приходится на реконструкцию железнодорожного полотна, а его сроки заканчиваются в 2019 году (Строительство идет с опережением срока, основная часть работ на территории муниципального образования Кореновский район уже выполнена )</t>
  </si>
  <si>
    <t>Экспертная оценка</t>
  </si>
  <si>
    <t xml:space="preserve">Принято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</si>
</sst>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3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family val="2"/>
      <charset val="204"/>
    </font>
    <font>
      <sz val="10"/>
      <color rgb="FF000000"/>
      <name val="Calibri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sz val="7"/>
      <color rgb="FF000000"/>
      <name val="Arial Cyr"/>
      <family val="2"/>
      <charset val="204"/>
    </font>
    <font>
      <b/>
      <sz val="8.5"/>
      <name val="Arial Cyr"/>
      <family val="2"/>
      <charset val="204"/>
    </font>
    <font>
      <b/>
      <sz val="7"/>
      <name val="Arial Cyr"/>
      <family val="2"/>
      <charset val="204"/>
    </font>
    <font>
      <sz val="8.5"/>
      <name val="Arial Cyr"/>
      <family val="2"/>
      <charset val="204"/>
    </font>
    <font>
      <sz val="9"/>
      <name val="Arial Cyr"/>
      <charset val="204"/>
    </font>
    <font>
      <sz val="7"/>
      <name val="Arial Cyr"/>
      <family val="2"/>
      <charset val="204"/>
    </font>
    <font>
      <b/>
      <sz val="10"/>
      <color rgb="FFFF0000"/>
      <name val="Calibri"/>
      <family val="2"/>
      <charset val="204"/>
    </font>
    <font>
      <sz val="8"/>
      <color rgb="FFFF0000"/>
      <name val="Arial Cyr"/>
      <family val="2"/>
      <charset val="204"/>
    </font>
    <font>
      <sz val="8.5"/>
      <color rgb="FFFF0000"/>
      <name val="Arial Cyr"/>
      <family val="2"/>
      <charset val="204"/>
    </font>
    <font>
      <b/>
      <sz val="8.5"/>
      <color rgb="FFFF0000"/>
      <name val="Arial Cyr"/>
      <charset val="204"/>
    </font>
    <font>
      <b/>
      <sz val="14"/>
      <color rgb="FFFF0000"/>
      <name val="Calibri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sz val="9"/>
      <name val="Arial Cyr"/>
      <family val="2"/>
      <charset val="204"/>
    </font>
    <font>
      <sz val="7"/>
      <name val="Arial CYR"/>
      <charset val="204"/>
    </font>
    <font>
      <sz val="7"/>
      <color rgb="FF111111"/>
      <name val="Arial CYR"/>
      <charset val="204"/>
    </font>
    <font>
      <b/>
      <sz val="12"/>
      <color rgb="FFFF0000"/>
      <name val="Calibri"/>
      <family val="2"/>
      <charset val="204"/>
    </font>
    <font>
      <b/>
      <sz val="8"/>
      <color rgb="FFFF0000"/>
      <name val="Arial Cyr"/>
      <charset val="204"/>
    </font>
    <font>
      <b/>
      <sz val="10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EBF1DE"/>
      </patternFill>
    </fill>
    <fill>
      <patternFill patternType="solid">
        <fgColor rgb="FFFFFF99"/>
        <bgColor rgb="FFEBF1DE"/>
      </patternFill>
    </fill>
    <fill>
      <patternFill patternType="solid">
        <fgColor rgb="FFBCE4E5"/>
        <bgColor rgb="FFB7DEE8"/>
      </patternFill>
    </fill>
    <fill>
      <patternFill patternType="solid">
        <fgColor rgb="FFD9D9D9"/>
        <bgColor rgb="FFD7E4BD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EBF1DE"/>
      </patternFill>
    </fill>
    <fill>
      <patternFill patternType="solid">
        <fgColor theme="0"/>
        <bgColor indexed="64"/>
      </patternFill>
    </fill>
    <fill>
      <patternFill patternType="solid">
        <fgColor theme="2"/>
        <bgColor rgb="FFEBF1DE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4" fillId="0" borderId="0" xfId="1" applyFont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center" vertical="center"/>
    </xf>
    <xf numFmtId="0" fontId="9" fillId="0" borderId="5" xfId="1" applyFont="1" applyBorder="1" applyAlignment="1" applyProtection="1">
      <alignment horizontal="left" wrapText="1"/>
    </xf>
    <xf numFmtId="0" fontId="10" fillId="2" borderId="5" xfId="1" applyFont="1" applyFill="1" applyBorder="1" applyAlignment="1" applyProtection="1">
      <alignment horizontal="center" wrapText="1"/>
    </xf>
    <xf numFmtId="164" fontId="11" fillId="0" borderId="6" xfId="1" applyNumberFormat="1" applyFont="1" applyBorder="1" applyProtection="1"/>
    <xf numFmtId="0" fontId="11" fillId="0" borderId="6" xfId="1" applyFont="1" applyBorder="1" applyProtection="1"/>
    <xf numFmtId="0" fontId="9" fillId="3" borderId="6" xfId="1" applyFont="1" applyFill="1" applyBorder="1" applyAlignment="1" applyProtection="1">
      <alignment horizontal="left" wrapText="1"/>
    </xf>
    <xf numFmtId="0" fontId="6" fillId="0" borderId="6" xfId="1" applyFont="1" applyBorder="1" applyAlignment="1" applyProtection="1">
      <alignment horizontal="left" wrapText="1"/>
    </xf>
    <xf numFmtId="165" fontId="13" fillId="0" borderId="6" xfId="1" applyNumberFormat="1" applyFont="1" applyBorder="1" applyProtection="1"/>
    <xf numFmtId="0" fontId="17" fillId="2" borderId="6" xfId="1" applyFont="1" applyFill="1" applyBorder="1" applyAlignment="1" applyProtection="1">
      <alignment horizontal="left" wrapText="1"/>
    </xf>
    <xf numFmtId="165" fontId="18" fillId="2" borderId="6" xfId="1" applyNumberFormat="1" applyFont="1" applyFill="1" applyBorder="1" applyProtection="1"/>
    <xf numFmtId="0" fontId="9" fillId="2" borderId="6" xfId="1" applyFont="1" applyFill="1" applyBorder="1" applyAlignment="1" applyProtection="1">
      <alignment wrapText="1"/>
    </xf>
    <xf numFmtId="0" fontId="12" fillId="2" borderId="6" xfId="1" applyFont="1" applyFill="1" applyBorder="1" applyAlignment="1" applyProtection="1">
      <alignment horizontal="center" wrapText="1"/>
    </xf>
    <xf numFmtId="0" fontId="6" fillId="2" borderId="6" xfId="1" applyFont="1" applyFill="1" applyBorder="1" applyAlignment="1" applyProtection="1">
      <alignment wrapText="1"/>
    </xf>
    <xf numFmtId="0" fontId="15" fillId="2" borderId="6" xfId="1" applyFont="1" applyFill="1" applyBorder="1" applyAlignment="1" applyProtection="1">
      <alignment horizontal="center" wrapText="1"/>
    </xf>
    <xf numFmtId="165" fontId="13" fillId="2" borderId="6" xfId="1" applyNumberFormat="1" applyFont="1" applyFill="1" applyBorder="1" applyProtection="1"/>
    <xf numFmtId="0" fontId="15" fillId="0" borderId="6" xfId="1" applyFont="1" applyBorder="1" applyAlignment="1" applyProtection="1">
      <alignment horizontal="center" wrapText="1"/>
    </xf>
    <xf numFmtId="0" fontId="6" fillId="2" borderId="6" xfId="1" applyFont="1" applyFill="1" applyBorder="1" applyAlignment="1" applyProtection="1">
      <alignment horizontal="left" wrapText="1" indent="1"/>
    </xf>
    <xf numFmtId="0" fontId="6" fillId="0" borderId="6" xfId="1" applyFont="1" applyBorder="1" applyAlignment="1" applyProtection="1">
      <alignment horizontal="left" wrapText="1" indent="1"/>
    </xf>
    <xf numFmtId="165" fontId="13" fillId="5" borderId="6" xfId="1" applyNumberFormat="1" applyFont="1" applyFill="1" applyBorder="1" applyProtection="1"/>
    <xf numFmtId="0" fontId="6" fillId="2" borderId="6" xfId="0" applyFont="1" applyFill="1" applyBorder="1" applyAlignment="1" applyProtection="1">
      <alignment wrapText="1"/>
    </xf>
    <xf numFmtId="0" fontId="8" fillId="0" borderId="1" xfId="1" applyFont="1" applyBorder="1" applyAlignment="1" applyProtection="1">
      <alignment horizontal="center" vertical="center"/>
    </xf>
    <xf numFmtId="0" fontId="8" fillId="0" borderId="2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 wrapText="1"/>
    </xf>
    <xf numFmtId="0" fontId="6" fillId="0" borderId="0" xfId="1" applyFont="1" applyBorder="1" applyAlignment="1" applyProtection="1">
      <alignment horizontal="center" vertical="top"/>
    </xf>
    <xf numFmtId="0" fontId="8" fillId="0" borderId="1" xfId="1" applyFont="1" applyBorder="1" applyAlignment="1" applyProtection="1">
      <alignment horizontal="center" vertical="center"/>
    </xf>
    <xf numFmtId="0" fontId="9" fillId="0" borderId="2" xfId="1" applyFont="1" applyBorder="1" applyAlignment="1" applyProtection="1">
      <alignment horizontal="center" vertical="center" wrapText="1"/>
    </xf>
    <xf numFmtId="0" fontId="8" fillId="0" borderId="2" xfId="1" applyFont="1" applyBorder="1" applyAlignment="1" applyProtection="1">
      <alignment horizontal="center" vertical="center"/>
    </xf>
    <xf numFmtId="165" fontId="13" fillId="8" borderId="6" xfId="1" applyNumberFormat="1" applyFont="1" applyFill="1" applyBorder="1" applyProtection="1"/>
    <xf numFmtId="0" fontId="32" fillId="6" borderId="0" xfId="1" applyFont="1" applyFill="1" applyAlignment="1" applyProtection="1">
      <alignment horizontal="center" vertical="center" wrapText="1"/>
    </xf>
    <xf numFmtId="0" fontId="1" fillId="0" borderId="0" xfId="1" applyFont="1" applyProtection="1"/>
    <xf numFmtId="0" fontId="5" fillId="0" borderId="0" xfId="1" applyFont="1" applyBorder="1" applyAlignment="1" applyProtection="1">
      <alignment horizontal="center"/>
    </xf>
    <xf numFmtId="0" fontId="7" fillId="0" borderId="0" xfId="0" applyFont="1" applyProtection="1"/>
    <xf numFmtId="0" fontId="7" fillId="0" borderId="4" xfId="1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left"/>
    </xf>
    <xf numFmtId="0" fontId="2" fillId="0" borderId="0" xfId="1" applyFont="1" applyProtection="1"/>
    <xf numFmtId="0" fontId="0" fillId="0" borderId="0" xfId="0" applyProtection="1"/>
    <xf numFmtId="0" fontId="12" fillId="3" borderId="6" xfId="1" applyFont="1" applyFill="1" applyBorder="1" applyAlignment="1" applyProtection="1">
      <alignment horizontal="center" wrapText="1"/>
    </xf>
    <xf numFmtId="165" fontId="13" fillId="3" borderId="6" xfId="1" applyNumberFormat="1" applyFont="1" applyFill="1" applyBorder="1" applyProtection="1"/>
    <xf numFmtId="0" fontId="14" fillId="2" borderId="7" xfId="1" applyFont="1" applyFill="1" applyBorder="1" applyAlignment="1" applyProtection="1">
      <alignment horizontal="left" vertical="center" wrapText="1"/>
    </xf>
    <xf numFmtId="0" fontId="14" fillId="2" borderId="5" xfId="1" applyFont="1" applyFill="1" applyBorder="1" applyAlignment="1" applyProtection="1">
      <alignment horizontal="left" vertical="center" wrapText="1"/>
    </xf>
    <xf numFmtId="165" fontId="7" fillId="0" borderId="6" xfId="0" applyNumberFormat="1" applyFont="1" applyBorder="1" applyAlignment="1" applyProtection="1">
      <alignment horizontal="left"/>
    </xf>
    <xf numFmtId="165" fontId="31" fillId="0" borderId="6" xfId="1" applyNumberFormat="1" applyFont="1" applyBorder="1" applyProtection="1"/>
    <xf numFmtId="165" fontId="19" fillId="0" borderId="6" xfId="1" applyNumberFormat="1" applyFont="1" applyBorder="1" applyProtection="1"/>
    <xf numFmtId="165" fontId="16" fillId="0" borderId="6" xfId="0" applyNumberFormat="1" applyFont="1" applyBorder="1" applyAlignment="1" applyProtection="1">
      <alignment horizontal="left"/>
    </xf>
    <xf numFmtId="165" fontId="30" fillId="2" borderId="6" xfId="0" applyNumberFormat="1" applyFont="1" applyFill="1" applyBorder="1" applyAlignment="1" applyProtection="1">
      <alignment horizontal="left"/>
    </xf>
    <xf numFmtId="0" fontId="2" fillId="2" borderId="0" xfId="1" applyFont="1" applyFill="1" applyProtection="1"/>
    <xf numFmtId="0" fontId="20" fillId="2" borderId="6" xfId="0" applyFont="1" applyFill="1" applyBorder="1" applyAlignment="1" applyProtection="1">
      <alignment horizontal="left"/>
    </xf>
    <xf numFmtId="0" fontId="7" fillId="2" borderId="6" xfId="0" applyFont="1" applyFill="1" applyBorder="1" applyAlignment="1" applyProtection="1">
      <alignment horizontal="left"/>
    </xf>
    <xf numFmtId="0" fontId="7" fillId="9" borderId="6" xfId="0" applyFont="1" applyFill="1" applyBorder="1" applyAlignment="1" applyProtection="1">
      <alignment horizontal="left" vertical="center"/>
    </xf>
    <xf numFmtId="165" fontId="13" fillId="9" borderId="6" xfId="1" applyNumberFormat="1" applyFont="1" applyFill="1" applyBorder="1" applyProtection="1"/>
    <xf numFmtId="0" fontId="21" fillId="7" borderId="6" xfId="1" applyFont="1" applyFill="1" applyBorder="1" applyAlignment="1" applyProtection="1">
      <alignment horizontal="left" vertical="center" wrapText="1"/>
    </xf>
    <xf numFmtId="0" fontId="2" fillId="0" borderId="6" xfId="1" applyFont="1" applyBorder="1" applyAlignment="1" applyProtection="1">
      <alignment horizontal="left"/>
    </xf>
    <xf numFmtId="0" fontId="2" fillId="4" borderId="0" xfId="1" applyFont="1" applyFill="1" applyProtection="1"/>
    <xf numFmtId="0" fontId="6" fillId="5" borderId="6" xfId="1" applyFont="1" applyFill="1" applyBorder="1" applyAlignment="1" applyProtection="1">
      <alignment wrapText="1"/>
    </xf>
    <xf numFmtId="0" fontId="12" fillId="5" borderId="6" xfId="1" applyFont="1" applyFill="1" applyBorder="1" applyAlignment="1" applyProtection="1">
      <alignment horizontal="center" wrapText="1"/>
    </xf>
    <xf numFmtId="0" fontId="6" fillId="0" borderId="6" xfId="1" applyFont="1" applyBorder="1" applyAlignment="1" applyProtection="1">
      <alignment wrapText="1"/>
    </xf>
    <xf numFmtId="0" fontId="12" fillId="0" borderId="6" xfId="1" applyFont="1" applyBorder="1" applyAlignment="1" applyProtection="1">
      <alignment horizontal="center" wrapText="1"/>
    </xf>
    <xf numFmtId="165" fontId="6" fillId="2" borderId="6" xfId="1" applyNumberFormat="1" applyFont="1" applyFill="1" applyBorder="1" applyProtection="1"/>
    <xf numFmtId="0" fontId="21" fillId="2" borderId="6" xfId="1" applyFont="1" applyFill="1" applyBorder="1" applyAlignment="1" applyProtection="1">
      <alignment horizontal="left" vertical="center" wrapText="1"/>
    </xf>
    <xf numFmtId="0" fontId="2" fillId="2" borderId="6" xfId="1" applyFont="1" applyFill="1" applyBorder="1" applyAlignment="1" applyProtection="1">
      <alignment horizontal="left"/>
    </xf>
    <xf numFmtId="0" fontId="2" fillId="0" borderId="6" xfId="1" applyFont="1" applyBorder="1" applyAlignment="1" applyProtection="1">
      <alignment horizontal="justify" vertical="center"/>
    </xf>
    <xf numFmtId="0" fontId="14" fillId="2" borderId="6" xfId="1" applyFont="1" applyFill="1" applyBorder="1" applyAlignment="1" applyProtection="1">
      <alignment horizontal="left" vertical="center" wrapText="1"/>
    </xf>
    <xf numFmtId="0" fontId="2" fillId="0" borderId="6" xfId="1" applyFont="1" applyBorder="1" applyAlignment="1" applyProtection="1">
      <alignment horizontal="justify" vertical="center" wrapText="1"/>
    </xf>
    <xf numFmtId="0" fontId="2" fillId="0" borderId="7" xfId="1" applyFont="1" applyBorder="1" applyAlignment="1" applyProtection="1">
      <alignment horizontal="left" vertical="center" wrapText="1"/>
    </xf>
    <xf numFmtId="0" fontId="2" fillId="0" borderId="5" xfId="1" applyFont="1" applyBorder="1" applyAlignment="1" applyProtection="1">
      <alignment horizontal="left" vertical="center" wrapText="1"/>
    </xf>
    <xf numFmtId="0" fontId="22" fillId="2" borderId="6" xfId="1" applyFont="1" applyFill="1" applyBorder="1" applyAlignment="1" applyProtection="1">
      <alignment horizontal="left" wrapText="1"/>
    </xf>
    <xf numFmtId="0" fontId="21" fillId="2" borderId="6" xfId="1" applyFont="1" applyFill="1" applyBorder="1" applyProtection="1"/>
    <xf numFmtId="0" fontId="23" fillId="0" borderId="6" xfId="0" applyFont="1" applyBorder="1" applyAlignment="1" applyProtection="1">
      <alignment horizontal="left" wrapText="1"/>
    </xf>
    <xf numFmtId="0" fontId="24" fillId="0" borderId="0" xfId="0" applyFont="1" applyProtection="1"/>
    <xf numFmtId="0" fontId="9" fillId="0" borderId="6" xfId="1" applyFont="1" applyBorder="1" applyAlignment="1" applyProtection="1">
      <alignment wrapText="1"/>
    </xf>
    <xf numFmtId="0" fontId="9" fillId="2" borderId="6" xfId="0" applyFont="1" applyFill="1" applyBorder="1" applyAlignment="1" applyProtection="1">
      <alignment horizontal="center" wrapText="1"/>
    </xf>
    <xf numFmtId="165" fontId="6" fillId="2" borderId="6" xfId="0" applyNumberFormat="1" applyFont="1" applyFill="1" applyBorder="1" applyProtection="1"/>
    <xf numFmtId="0" fontId="6" fillId="2" borderId="6" xfId="0" applyFont="1" applyFill="1" applyBorder="1" applyAlignment="1" applyProtection="1">
      <alignment horizontal="center" wrapText="1"/>
    </xf>
    <xf numFmtId="0" fontId="22" fillId="2" borderId="6" xfId="0" applyFont="1" applyFill="1" applyBorder="1" applyAlignment="1" applyProtection="1">
      <alignment horizontal="left" wrapText="1"/>
    </xf>
    <xf numFmtId="0" fontId="22" fillId="2" borderId="6" xfId="0" applyFont="1" applyFill="1" applyBorder="1" applyAlignment="1" applyProtection="1">
      <alignment horizontal="center" wrapText="1"/>
    </xf>
    <xf numFmtId="165" fontId="22" fillId="2" borderId="6" xfId="0" applyNumberFormat="1" applyFont="1" applyFill="1" applyBorder="1" applyProtection="1"/>
    <xf numFmtId="165" fontId="2" fillId="0" borderId="0" xfId="1" applyNumberFormat="1" applyFont="1" applyProtection="1"/>
    <xf numFmtId="0" fontId="25" fillId="0" borderId="6" xfId="1" applyFont="1" applyBorder="1" applyAlignment="1" applyProtection="1">
      <alignment horizontal="left" vertical="center" wrapText="1" indent="1"/>
    </xf>
    <xf numFmtId="0" fontId="0" fillId="0" borderId="6" xfId="0" applyBorder="1" applyProtection="1"/>
    <xf numFmtId="0" fontId="28" fillId="0" borderId="6" xfId="1" applyFont="1" applyBorder="1" applyAlignment="1" applyProtection="1">
      <alignment horizontal="left" vertical="center" wrapText="1"/>
    </xf>
    <xf numFmtId="0" fontId="29" fillId="2" borderId="6" xfId="1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14" fillId="2" borderId="6" xfId="1" applyFont="1" applyFill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left" vertical="center" wrapText="1" indent="1"/>
    </xf>
    <xf numFmtId="0" fontId="26" fillId="0" borderId="0" xfId="0" applyFont="1" applyBorder="1" applyAlignment="1" applyProtection="1">
      <alignment vertical="center" wrapText="1"/>
    </xf>
    <xf numFmtId="0" fontId="26" fillId="0" borderId="9" xfId="0" applyFont="1" applyBorder="1" applyAlignment="1" applyProtection="1">
      <alignment horizontal="center" vertical="center" wrapText="1"/>
    </xf>
    <xf numFmtId="0" fontId="27" fillId="0" borderId="0" xfId="1" applyFont="1" applyProtection="1"/>
    <xf numFmtId="0" fontId="26" fillId="0" borderId="0" xfId="0" applyFont="1" applyAlignment="1" applyProtection="1">
      <alignment horizontal="left" vertical="center" wrapText="1" indent="1"/>
    </xf>
    <xf numFmtId="0" fontId="26" fillId="0" borderId="0" xfId="0" applyFont="1" applyAlignment="1" applyProtection="1">
      <alignment horizontal="center" vertical="center" wrapText="1"/>
    </xf>
    <xf numFmtId="165" fontId="26" fillId="0" borderId="0" xfId="0" applyNumberFormat="1" applyFont="1" applyAlignment="1" applyProtection="1">
      <alignment horizontal="center" vertical="center" wrapText="1"/>
    </xf>
    <xf numFmtId="0" fontId="26" fillId="0" borderId="8" xfId="0" applyFont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center" vertical="center" wrapText="1"/>
    </xf>
    <xf numFmtId="165" fontId="26" fillId="0" borderId="0" xfId="0" applyNumberFormat="1" applyFont="1" applyAlignment="1" applyProtection="1">
      <alignment horizontal="left" vertical="center" wrapText="1" indent="1"/>
    </xf>
    <xf numFmtId="0" fontId="26" fillId="0" borderId="0" xfId="0" applyFont="1" applyBorder="1" applyAlignment="1" applyProtection="1">
      <alignment horizontal="left" vertical="center" wrapText="1" inden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EBF1DE"/>
      <rgbColor rgb="FFBCE4E5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B7DEE8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5"/>
  <sheetViews>
    <sheetView tabSelected="1" view="pageBreakPreview" zoomScaleNormal="100" zoomScaleSheetLayoutView="100" workbookViewId="0">
      <selection sqref="A1:XFD1048576"/>
    </sheetView>
  </sheetViews>
  <sheetFormatPr defaultRowHeight="15" x14ac:dyDescent="0.25"/>
  <cols>
    <col min="1" max="1" width="34" style="36" customWidth="1"/>
    <col min="2" max="2" width="10.42578125" style="36" customWidth="1"/>
    <col min="3" max="3" width="8.5703125" style="36" customWidth="1"/>
    <col min="4" max="4" width="8.42578125" style="36" customWidth="1"/>
    <col min="5" max="5" width="9.42578125" style="36" bestFit="1" customWidth="1"/>
    <col min="6" max="6" width="10" style="36" customWidth="1"/>
    <col min="7" max="7" width="8.140625" style="36" customWidth="1"/>
    <col min="8" max="8" width="8.5703125" style="36" customWidth="1"/>
    <col min="9" max="9" width="8.28515625" style="36" customWidth="1"/>
    <col min="10" max="11" width="8.5703125" style="36" customWidth="1"/>
    <col min="12" max="12" width="59.28515625" style="36" customWidth="1"/>
    <col min="13" max="255" width="9.140625" style="36" customWidth="1"/>
    <col min="256" max="256" width="27.5703125" style="36" customWidth="1"/>
    <col min="257" max="257" width="11.28515625" style="36" customWidth="1"/>
    <col min="258" max="258" width="9" style="36" customWidth="1"/>
    <col min="259" max="259" width="8.5703125" style="36" customWidth="1"/>
    <col min="260" max="260" width="8.85546875" style="36" customWidth="1"/>
    <col min="261" max="262" width="8.5703125" style="36" customWidth="1"/>
    <col min="263" max="263" width="8.7109375" style="36" customWidth="1"/>
    <col min="264" max="511" width="9.140625" style="36" customWidth="1"/>
    <col min="512" max="512" width="27.5703125" style="36" customWidth="1"/>
    <col min="513" max="513" width="11.28515625" style="36" customWidth="1"/>
    <col min="514" max="514" width="9" style="36" customWidth="1"/>
    <col min="515" max="515" width="8.5703125" style="36" customWidth="1"/>
    <col min="516" max="516" width="8.85546875" style="36" customWidth="1"/>
    <col min="517" max="518" width="8.5703125" style="36" customWidth="1"/>
    <col min="519" max="519" width="8.7109375" style="36" customWidth="1"/>
    <col min="520" max="767" width="9.140625" style="36" customWidth="1"/>
    <col min="768" max="768" width="27.5703125" style="36" customWidth="1"/>
    <col min="769" max="769" width="11.28515625" style="36" customWidth="1"/>
    <col min="770" max="770" width="9" style="36" customWidth="1"/>
    <col min="771" max="771" width="8.5703125" style="36" customWidth="1"/>
    <col min="772" max="772" width="8.85546875" style="36" customWidth="1"/>
    <col min="773" max="774" width="8.5703125" style="36" customWidth="1"/>
    <col min="775" max="775" width="8.7109375" style="36" customWidth="1"/>
    <col min="776" max="1023" width="9.140625" style="36" customWidth="1"/>
    <col min="1024" max="1025" width="27.5703125" style="36" customWidth="1"/>
    <col min="1026" max="16384" width="9.140625" style="37"/>
  </cols>
  <sheetData>
    <row r="1" spans="1:12" s="31" customFormat="1" ht="30.75" customHeight="1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s="31" customFormat="1" ht="12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30" t="s">
        <v>84</v>
      </c>
    </row>
    <row r="3" spans="1:12" s="31" customFormat="1" ht="15.75" customHeight="1" x14ac:dyDescent="0.2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s="31" customFormat="1" ht="12.6" customHeight="1" x14ac:dyDescent="0.2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s="31" customFormat="1" ht="19.5" customHeight="1" x14ac:dyDescent="0.2">
      <c r="A5" s="25" t="s">
        <v>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33"/>
    </row>
    <row r="6" spans="1:12" s="31" customFormat="1" ht="18.75" customHeight="1" x14ac:dyDescent="0.2">
      <c r="A6" s="26" t="s">
        <v>4</v>
      </c>
      <c r="B6" s="27" t="s">
        <v>5</v>
      </c>
      <c r="C6" s="2" t="s">
        <v>6</v>
      </c>
      <c r="D6" s="2" t="s">
        <v>6</v>
      </c>
      <c r="E6" s="2" t="s">
        <v>7</v>
      </c>
      <c r="F6" s="28" t="s">
        <v>8</v>
      </c>
      <c r="G6" s="28"/>
      <c r="H6" s="28"/>
      <c r="I6" s="28"/>
      <c r="J6" s="28"/>
      <c r="K6" s="26"/>
      <c r="L6" s="34" t="s">
        <v>9</v>
      </c>
    </row>
    <row r="7" spans="1:12" s="31" customFormat="1" ht="15.75" customHeight="1" x14ac:dyDescent="0.2">
      <c r="A7" s="26"/>
      <c r="B7" s="27"/>
      <c r="C7" s="22">
        <v>2016</v>
      </c>
      <c r="D7" s="23">
        <v>2017</v>
      </c>
      <c r="E7" s="23">
        <v>2018</v>
      </c>
      <c r="F7" s="23">
        <v>2019</v>
      </c>
      <c r="G7" s="23">
        <v>2020</v>
      </c>
      <c r="H7" s="23">
        <v>2021</v>
      </c>
      <c r="I7" s="23">
        <v>2022</v>
      </c>
      <c r="J7" s="23">
        <v>2023</v>
      </c>
      <c r="K7" s="22">
        <v>2024</v>
      </c>
      <c r="L7" s="34"/>
    </row>
    <row r="8" spans="1:12" ht="23.25" x14ac:dyDescent="0.25">
      <c r="A8" s="3" t="s">
        <v>10</v>
      </c>
      <c r="B8" s="4" t="s">
        <v>11</v>
      </c>
      <c r="C8" s="5">
        <v>1.0009999999999999</v>
      </c>
      <c r="D8" s="5">
        <v>1.079</v>
      </c>
      <c r="E8" s="5">
        <v>1.0529999999999999</v>
      </c>
      <c r="F8" s="6">
        <v>1.05</v>
      </c>
      <c r="G8" s="5">
        <v>1.048</v>
      </c>
      <c r="H8" s="5">
        <v>1.0449999999999999</v>
      </c>
      <c r="I8" s="5">
        <v>1.044</v>
      </c>
      <c r="J8" s="5">
        <v>1.042</v>
      </c>
      <c r="K8" s="5">
        <v>1.0409999999999999</v>
      </c>
      <c r="L8" s="35"/>
    </row>
    <row r="9" spans="1:12" ht="36.75" customHeight="1" x14ac:dyDescent="0.25">
      <c r="A9" s="7" t="s">
        <v>12</v>
      </c>
      <c r="B9" s="38" t="s">
        <v>13</v>
      </c>
      <c r="C9" s="39">
        <v>1409.9</v>
      </c>
      <c r="D9" s="39">
        <v>1835.6</v>
      </c>
      <c r="E9" s="39">
        <f t="shared" ref="E9:K9" si="0">E11</f>
        <v>2633.5</v>
      </c>
      <c r="F9" s="39">
        <f t="shared" si="0"/>
        <v>3143.3</v>
      </c>
      <c r="G9" s="39">
        <f t="shared" si="0"/>
        <v>2811.4</v>
      </c>
      <c r="H9" s="39">
        <f t="shared" si="0"/>
        <v>3049</v>
      </c>
      <c r="I9" s="39">
        <f t="shared" si="0"/>
        <v>3317.1000000000004</v>
      </c>
      <c r="J9" s="39">
        <f t="shared" si="0"/>
        <v>3658.4</v>
      </c>
      <c r="K9" s="39">
        <f t="shared" si="0"/>
        <v>4046</v>
      </c>
      <c r="L9" s="40" t="s">
        <v>14</v>
      </c>
    </row>
    <row r="10" spans="1:12" ht="15" customHeight="1" x14ac:dyDescent="0.25">
      <c r="A10" s="8"/>
      <c r="B10" s="17" t="s">
        <v>15</v>
      </c>
      <c r="C10" s="16">
        <v>52.1</v>
      </c>
      <c r="D10" s="9">
        <f t="shared" ref="D10:K10" si="1">D9/C9/D$8*100</f>
        <v>120.66138160700109</v>
      </c>
      <c r="E10" s="9">
        <f t="shared" si="1"/>
        <v>136.24698559688028</v>
      </c>
      <c r="F10" s="9">
        <f t="shared" si="1"/>
        <v>113.67454139430598</v>
      </c>
      <c r="G10" s="9">
        <f t="shared" si="1"/>
        <v>85.344497432197358</v>
      </c>
      <c r="H10" s="9">
        <f t="shared" si="1"/>
        <v>103.78115349229198</v>
      </c>
      <c r="I10" s="9">
        <f t="shared" si="1"/>
        <v>104.20789933009883</v>
      </c>
      <c r="J10" s="9">
        <f t="shared" si="1"/>
        <v>105.84367366194287</v>
      </c>
      <c r="K10" s="9">
        <f t="shared" si="1"/>
        <v>106.23899667534435</v>
      </c>
      <c r="L10" s="41"/>
    </row>
    <row r="11" spans="1:12" ht="12.6" customHeight="1" x14ac:dyDescent="0.25">
      <c r="A11" s="10" t="s">
        <v>16</v>
      </c>
      <c r="B11" s="13" t="s">
        <v>13</v>
      </c>
      <c r="C11" s="11">
        <f t="shared" ref="C11:K11" si="2">C13+C15+C17+C19</f>
        <v>1409.9</v>
      </c>
      <c r="D11" s="11">
        <f t="shared" si="2"/>
        <v>1835.6</v>
      </c>
      <c r="E11" s="11">
        <f t="shared" si="2"/>
        <v>2633.5</v>
      </c>
      <c r="F11" s="11">
        <f t="shared" si="2"/>
        <v>3143.3</v>
      </c>
      <c r="G11" s="11">
        <f t="shared" si="2"/>
        <v>2811.4</v>
      </c>
      <c r="H11" s="11">
        <f t="shared" si="2"/>
        <v>3049</v>
      </c>
      <c r="I11" s="11">
        <f t="shared" si="2"/>
        <v>3317.1000000000004</v>
      </c>
      <c r="J11" s="11">
        <f t="shared" si="2"/>
        <v>3658.4</v>
      </c>
      <c r="K11" s="11">
        <f t="shared" si="2"/>
        <v>4046</v>
      </c>
      <c r="L11" s="42">
        <f>778.6/428.2*100</f>
        <v>181.83092013078002</v>
      </c>
    </row>
    <row r="12" spans="1:12" x14ac:dyDescent="0.25">
      <c r="A12" s="8" t="s">
        <v>17</v>
      </c>
      <c r="B12" s="17"/>
      <c r="C12" s="16"/>
      <c r="D12" s="43">
        <f>D13+D19</f>
        <v>871.1</v>
      </c>
      <c r="E12" s="43">
        <f>E13+E19</f>
        <v>1418.5</v>
      </c>
      <c r="F12" s="44"/>
      <c r="G12" s="9"/>
      <c r="H12" s="9"/>
      <c r="I12" s="9"/>
      <c r="J12" s="9"/>
      <c r="K12" s="9"/>
      <c r="L12" s="45">
        <f>E12/D12/E8*100</f>
        <v>154.64395749858573</v>
      </c>
    </row>
    <row r="13" spans="1:12" s="47" customFormat="1" ht="16.5" customHeight="1" x14ac:dyDescent="0.25">
      <c r="A13" s="12" t="s">
        <v>18</v>
      </c>
      <c r="B13" s="13" t="s">
        <v>13</v>
      </c>
      <c r="C13" s="16">
        <v>258.7</v>
      </c>
      <c r="D13" s="16">
        <v>375.5</v>
      </c>
      <c r="E13" s="16">
        <f t="shared" ref="E13:K13" si="3">E23</f>
        <v>447</v>
      </c>
      <c r="F13" s="16">
        <f t="shared" si="3"/>
        <v>493</v>
      </c>
      <c r="G13" s="16">
        <f t="shared" si="3"/>
        <v>550</v>
      </c>
      <c r="H13" s="16">
        <f t="shared" si="3"/>
        <v>609.5</v>
      </c>
      <c r="I13" s="16">
        <f t="shared" si="3"/>
        <v>667.9</v>
      </c>
      <c r="J13" s="16">
        <f t="shared" si="3"/>
        <v>733.9</v>
      </c>
      <c r="K13" s="16">
        <f t="shared" si="3"/>
        <v>825</v>
      </c>
      <c r="L13" s="46">
        <f>949.5/511.8/1.05*100</f>
        <v>176.68732205660694</v>
      </c>
    </row>
    <row r="14" spans="1:12" s="47" customFormat="1" ht="21" customHeight="1" x14ac:dyDescent="0.3">
      <c r="A14" s="14"/>
      <c r="B14" s="15" t="s">
        <v>15</v>
      </c>
      <c r="C14" s="16">
        <v>88.7</v>
      </c>
      <c r="D14" s="16">
        <f t="shared" ref="D14:K14" si="4">D13/C13/D$8*100</f>
        <v>134.52161355719929</v>
      </c>
      <c r="E14" s="16">
        <f t="shared" si="4"/>
        <v>113.04964700437405</v>
      </c>
      <c r="F14" s="16">
        <f t="shared" si="4"/>
        <v>105.0388835623735</v>
      </c>
      <c r="G14" s="16">
        <f t="shared" si="4"/>
        <v>106.45216233374106</v>
      </c>
      <c r="H14" s="16">
        <f t="shared" si="4"/>
        <v>106.0461070030448</v>
      </c>
      <c r="I14" s="16">
        <f t="shared" si="4"/>
        <v>104.96324164961544</v>
      </c>
      <c r="J14" s="16">
        <f t="shared" si="4"/>
        <v>105.45270520171081</v>
      </c>
      <c r="K14" s="16">
        <f t="shared" si="4"/>
        <v>107.98572075363823</v>
      </c>
      <c r="L14" s="48"/>
    </row>
    <row r="15" spans="1:12" s="47" customFormat="1" ht="14.25" customHeight="1" x14ac:dyDescent="0.2">
      <c r="A15" s="12" t="s">
        <v>19</v>
      </c>
      <c r="B15" s="13" t="s">
        <v>13</v>
      </c>
      <c r="C15" s="16">
        <v>877.2</v>
      </c>
      <c r="D15" s="16">
        <v>964.5</v>
      </c>
      <c r="E15" s="16">
        <f>E37</f>
        <v>1215</v>
      </c>
      <c r="F15" s="16">
        <f t="shared" ref="F15:K15" si="5">F37</f>
        <v>1332</v>
      </c>
      <c r="G15" s="16">
        <f t="shared" si="5"/>
        <v>1456</v>
      </c>
      <c r="H15" s="16">
        <f t="shared" si="5"/>
        <v>1583</v>
      </c>
      <c r="I15" s="16">
        <f t="shared" si="5"/>
        <v>1718</v>
      </c>
      <c r="J15" s="16">
        <f t="shared" si="5"/>
        <v>1906</v>
      </c>
      <c r="K15" s="16">
        <f t="shared" si="5"/>
        <v>2118</v>
      </c>
      <c r="L15" s="49"/>
    </row>
    <row r="16" spans="1:12" s="47" customFormat="1" ht="15.75" customHeight="1" x14ac:dyDescent="0.2">
      <c r="A16" s="14"/>
      <c r="B16" s="15" t="s">
        <v>15</v>
      </c>
      <c r="C16" s="16">
        <v>93.9</v>
      </c>
      <c r="D16" s="16">
        <f t="shared" ref="D16:K16" si="6">D15/C15/D$8*100</f>
        <v>101.90187245879234</v>
      </c>
      <c r="E16" s="16">
        <f t="shared" si="6"/>
        <v>119.63153487259241</v>
      </c>
      <c r="F16" s="16">
        <f t="shared" si="6"/>
        <v>104.40917107583773</v>
      </c>
      <c r="G16" s="16">
        <f t="shared" si="6"/>
        <v>104.30277605850125</v>
      </c>
      <c r="H16" s="16">
        <f t="shared" si="6"/>
        <v>104.0406961459593</v>
      </c>
      <c r="I16" s="16">
        <f t="shared" si="6"/>
        <v>103.95412948400508</v>
      </c>
      <c r="J16" s="16">
        <f t="shared" si="6"/>
        <v>106.47116787587225</v>
      </c>
      <c r="K16" s="16">
        <f t="shared" si="6"/>
        <v>106.74617694464017</v>
      </c>
      <c r="L16" s="49"/>
    </row>
    <row r="17" spans="1:12" s="47" customFormat="1" ht="22.5" customHeight="1" x14ac:dyDescent="0.2">
      <c r="A17" s="12" t="s">
        <v>20</v>
      </c>
      <c r="B17" s="13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49"/>
    </row>
    <row r="18" spans="1:12" s="47" customFormat="1" ht="14.25" customHeight="1" x14ac:dyDescent="0.2">
      <c r="A18" s="14"/>
      <c r="B18" s="15" t="s">
        <v>15</v>
      </c>
      <c r="C18" s="16"/>
      <c r="D18" s="16" t="e">
        <f t="shared" ref="D18:K18" si="7">D17/C17/D$8*100</f>
        <v>#DIV/0!</v>
      </c>
      <c r="E18" s="16" t="e">
        <f t="shared" si="7"/>
        <v>#DIV/0!</v>
      </c>
      <c r="F18" s="16" t="e">
        <f t="shared" si="7"/>
        <v>#DIV/0!</v>
      </c>
      <c r="G18" s="16" t="e">
        <f t="shared" si="7"/>
        <v>#DIV/0!</v>
      </c>
      <c r="H18" s="16" t="e">
        <f t="shared" si="7"/>
        <v>#DIV/0!</v>
      </c>
      <c r="I18" s="16" t="e">
        <f t="shared" si="7"/>
        <v>#DIV/0!</v>
      </c>
      <c r="J18" s="16" t="e">
        <f t="shared" si="7"/>
        <v>#DIV/0!</v>
      </c>
      <c r="K18" s="16" t="e">
        <f t="shared" si="7"/>
        <v>#DIV/0!</v>
      </c>
      <c r="L18" s="50" t="s">
        <v>83</v>
      </c>
    </row>
    <row r="19" spans="1:12" s="47" customFormat="1" ht="23.25" customHeight="1" x14ac:dyDescent="0.2">
      <c r="A19" s="12" t="s">
        <v>21</v>
      </c>
      <c r="B19" s="13" t="s">
        <v>13</v>
      </c>
      <c r="C19" s="16">
        <v>274</v>
      </c>
      <c r="D19" s="16">
        <v>495.6</v>
      </c>
      <c r="E19" s="16">
        <f t="shared" ref="E19:K19" si="8">E63</f>
        <v>971.5</v>
      </c>
      <c r="F19" s="51">
        <f t="shared" si="8"/>
        <v>1318.3</v>
      </c>
      <c r="G19" s="51">
        <f t="shared" si="8"/>
        <v>805.4</v>
      </c>
      <c r="H19" s="51">
        <f t="shared" si="8"/>
        <v>856.5</v>
      </c>
      <c r="I19" s="51">
        <f t="shared" si="8"/>
        <v>931.2</v>
      </c>
      <c r="J19" s="51">
        <f t="shared" si="8"/>
        <v>1018.5</v>
      </c>
      <c r="K19" s="51">
        <f t="shared" si="8"/>
        <v>1103</v>
      </c>
      <c r="L19" s="52" t="s">
        <v>82</v>
      </c>
    </row>
    <row r="20" spans="1:12" ht="25.5" customHeight="1" x14ac:dyDescent="0.25">
      <c r="A20" s="8"/>
      <c r="B20" s="17" t="s">
        <v>15</v>
      </c>
      <c r="C20" s="9">
        <v>18.5</v>
      </c>
      <c r="D20" s="9">
        <f t="shared" ref="D20:K20" si="9">D19/C19/D$8*100</f>
        <v>167.63291233434583</v>
      </c>
      <c r="E20" s="9">
        <f t="shared" si="9"/>
        <v>186.15861365390555</v>
      </c>
      <c r="F20" s="9">
        <f t="shared" si="9"/>
        <v>129.23559542190523</v>
      </c>
      <c r="G20" s="9">
        <f t="shared" si="9"/>
        <v>58.295642143797266</v>
      </c>
      <c r="H20" s="9">
        <f t="shared" si="9"/>
        <v>101.76523775520026</v>
      </c>
      <c r="I20" s="9">
        <f t="shared" si="9"/>
        <v>104.13940723742039</v>
      </c>
      <c r="J20" s="9">
        <f t="shared" si="9"/>
        <v>104.96641074856046</v>
      </c>
      <c r="K20" s="9">
        <f t="shared" si="9"/>
        <v>104.03123389248942</v>
      </c>
      <c r="L20" s="52"/>
    </row>
    <row r="21" spans="1:12" s="54" customFormat="1" ht="45" customHeight="1" x14ac:dyDescent="0.2">
      <c r="A21" s="18" t="s">
        <v>22</v>
      </c>
      <c r="B21" s="13" t="s">
        <v>13</v>
      </c>
      <c r="C21" s="16">
        <f>C23+C37+C53+C63</f>
        <v>1409.9</v>
      </c>
      <c r="D21" s="16">
        <f>D23+D37+D53+D63</f>
        <v>1835.6</v>
      </c>
      <c r="E21" s="16">
        <f t="shared" ref="E21:K21" si="10">E23+E37+E53+E63</f>
        <v>2633.5</v>
      </c>
      <c r="F21" s="16">
        <f t="shared" si="10"/>
        <v>3143.3</v>
      </c>
      <c r="G21" s="16">
        <f t="shared" si="10"/>
        <v>2811.4</v>
      </c>
      <c r="H21" s="16">
        <f t="shared" si="10"/>
        <v>3049</v>
      </c>
      <c r="I21" s="16">
        <f t="shared" si="10"/>
        <v>3317.1000000000004</v>
      </c>
      <c r="J21" s="16">
        <f t="shared" si="10"/>
        <v>3658.4</v>
      </c>
      <c r="K21" s="16">
        <f t="shared" si="10"/>
        <v>4046</v>
      </c>
      <c r="L21" s="53"/>
    </row>
    <row r="22" spans="1:12" ht="15" customHeight="1" x14ac:dyDescent="0.25">
      <c r="A22" s="19"/>
      <c r="B22" s="17" t="s">
        <v>15</v>
      </c>
      <c r="C22" s="9">
        <v>52.1</v>
      </c>
      <c r="D22" s="9">
        <f t="shared" ref="D22" si="11">D21/C21/D$8*100</f>
        <v>120.66138160700109</v>
      </c>
      <c r="E22" s="9">
        <f t="shared" ref="E22" si="12">E21/D21/E$8*100</f>
        <v>136.24698559688028</v>
      </c>
      <c r="F22" s="9">
        <f t="shared" ref="F22" si="13">F21/E21/F$8*100</f>
        <v>113.67454139430598</v>
      </c>
      <c r="G22" s="9">
        <f t="shared" ref="G22" si="14">G21/F21/G$8*100</f>
        <v>85.344497432197358</v>
      </c>
      <c r="H22" s="9">
        <f t="shared" ref="H22" si="15">H21/G21/H$8*100</f>
        <v>103.78115349229198</v>
      </c>
      <c r="I22" s="9">
        <f t="shared" ref="I22" si="16">I21/H21/I$8*100</f>
        <v>104.20789933009883</v>
      </c>
      <c r="J22" s="9">
        <f t="shared" ref="J22" si="17">J21/I21/J$8*100</f>
        <v>105.84367366194287</v>
      </c>
      <c r="K22" s="9">
        <f t="shared" ref="K22" si="18">K21/J21/K$8*100</f>
        <v>106.23899667534435</v>
      </c>
      <c r="L22" s="53"/>
    </row>
    <row r="23" spans="1:12" x14ac:dyDescent="0.25">
      <c r="A23" s="55" t="s">
        <v>23</v>
      </c>
      <c r="B23" s="56" t="s">
        <v>13</v>
      </c>
      <c r="C23" s="20">
        <f t="shared" ref="C23:K23" si="19">C25+C27+C29+C31</f>
        <v>258.7</v>
      </c>
      <c r="D23" s="20">
        <f t="shared" si="19"/>
        <v>375.5</v>
      </c>
      <c r="E23" s="20">
        <f t="shared" si="19"/>
        <v>447</v>
      </c>
      <c r="F23" s="20">
        <f t="shared" si="19"/>
        <v>493</v>
      </c>
      <c r="G23" s="20">
        <f t="shared" si="19"/>
        <v>550</v>
      </c>
      <c r="H23" s="20">
        <f t="shared" si="19"/>
        <v>609.5</v>
      </c>
      <c r="I23" s="20">
        <f t="shared" si="19"/>
        <v>667.9</v>
      </c>
      <c r="J23" s="20">
        <f t="shared" si="19"/>
        <v>733.9</v>
      </c>
      <c r="K23" s="20">
        <f t="shared" si="19"/>
        <v>825</v>
      </c>
      <c r="L23" s="53"/>
    </row>
    <row r="24" spans="1:12" x14ac:dyDescent="0.25">
      <c r="A24" s="57"/>
      <c r="B24" s="17" t="s">
        <v>15</v>
      </c>
      <c r="C24" s="9">
        <v>88.7</v>
      </c>
      <c r="D24" s="9">
        <f t="shared" ref="D24:K24" si="20">D23/C23/D$8*100</f>
        <v>134.52161355719929</v>
      </c>
      <c r="E24" s="9">
        <f t="shared" si="20"/>
        <v>113.04964700437405</v>
      </c>
      <c r="F24" s="9">
        <f t="shared" si="20"/>
        <v>105.0388835623735</v>
      </c>
      <c r="G24" s="9">
        <f t="shared" si="20"/>
        <v>106.45216233374106</v>
      </c>
      <c r="H24" s="9">
        <f t="shared" si="20"/>
        <v>106.0461070030448</v>
      </c>
      <c r="I24" s="9">
        <f t="shared" si="20"/>
        <v>104.96324164961544</v>
      </c>
      <c r="J24" s="9">
        <f t="shared" si="20"/>
        <v>105.45270520171081</v>
      </c>
      <c r="K24" s="9">
        <f t="shared" si="20"/>
        <v>107.98572075363823</v>
      </c>
      <c r="L24" s="53"/>
    </row>
    <row r="25" spans="1:12" x14ac:dyDescent="0.25">
      <c r="A25" s="14" t="s">
        <v>24</v>
      </c>
      <c r="B25" s="58" t="s">
        <v>13</v>
      </c>
      <c r="C25" s="59">
        <v>68</v>
      </c>
      <c r="D25" s="9">
        <v>98</v>
      </c>
      <c r="E25" s="9">
        <v>115</v>
      </c>
      <c r="F25" s="9">
        <v>125</v>
      </c>
      <c r="G25" s="9">
        <v>138</v>
      </c>
      <c r="H25" s="9">
        <v>156</v>
      </c>
      <c r="I25" s="9">
        <v>175</v>
      </c>
      <c r="J25" s="9">
        <v>190</v>
      </c>
      <c r="K25" s="9">
        <v>210</v>
      </c>
      <c r="L25" s="60" t="s">
        <v>78</v>
      </c>
    </row>
    <row r="26" spans="1:12" x14ac:dyDescent="0.25">
      <c r="A26" s="14"/>
      <c r="B26" s="17" t="s">
        <v>15</v>
      </c>
      <c r="C26" s="59">
        <v>107.7</v>
      </c>
      <c r="D26" s="9">
        <f t="shared" ref="D26:K26" si="21">D25/C25/D$8*100</f>
        <v>133.56593795998475</v>
      </c>
      <c r="E26" s="9">
        <f t="shared" si="21"/>
        <v>111.44058763106383</v>
      </c>
      <c r="F26" s="9">
        <f t="shared" si="21"/>
        <v>103.51966873706002</v>
      </c>
      <c r="G26" s="9">
        <f t="shared" si="21"/>
        <v>105.34351145038168</v>
      </c>
      <c r="H26" s="9">
        <f t="shared" si="21"/>
        <v>108.17557728312876</v>
      </c>
      <c r="I26" s="9">
        <f t="shared" si="21"/>
        <v>107.45161607230574</v>
      </c>
      <c r="J26" s="9">
        <f t="shared" si="21"/>
        <v>104.19522895530574</v>
      </c>
      <c r="K26" s="9">
        <f t="shared" si="21"/>
        <v>106.17321401486426</v>
      </c>
      <c r="L26" s="60"/>
    </row>
    <row r="27" spans="1:12" x14ac:dyDescent="0.25">
      <c r="A27" s="14" t="s">
        <v>25</v>
      </c>
      <c r="B27" s="58" t="s">
        <v>13</v>
      </c>
      <c r="C27" s="59">
        <v>150.69999999999999</v>
      </c>
      <c r="D27" s="9">
        <v>210</v>
      </c>
      <c r="E27" s="9">
        <v>240</v>
      </c>
      <c r="F27" s="9">
        <v>265</v>
      </c>
      <c r="G27" s="9">
        <v>300</v>
      </c>
      <c r="H27" s="9">
        <v>328</v>
      </c>
      <c r="I27" s="9">
        <v>356</v>
      </c>
      <c r="J27" s="9">
        <v>390</v>
      </c>
      <c r="K27" s="9">
        <v>440</v>
      </c>
      <c r="L27" s="53"/>
    </row>
    <row r="28" spans="1:12" ht="18" customHeight="1" x14ac:dyDescent="0.25">
      <c r="A28" s="14"/>
      <c r="B28" s="17" t="s">
        <v>15</v>
      </c>
      <c r="C28" s="59">
        <v>78.099999999999994</v>
      </c>
      <c r="D28" s="9">
        <f t="shared" ref="D28:K28" si="22">D27/C27/D$8*100</f>
        <v>129.14708192168399</v>
      </c>
      <c r="E28" s="9">
        <f t="shared" si="22"/>
        <v>108.53344186677521</v>
      </c>
      <c r="F28" s="9">
        <f t="shared" si="22"/>
        <v>105.15873015873017</v>
      </c>
      <c r="G28" s="9">
        <f t="shared" si="22"/>
        <v>108.02246867348408</v>
      </c>
      <c r="H28" s="9">
        <f t="shared" si="22"/>
        <v>104.62519936204147</v>
      </c>
      <c r="I28" s="9">
        <f t="shared" si="22"/>
        <v>103.96224651901692</v>
      </c>
      <c r="J28" s="9">
        <f t="shared" si="22"/>
        <v>105.13489615907179</v>
      </c>
      <c r="K28" s="9">
        <f t="shared" si="22"/>
        <v>108.37705362201039</v>
      </c>
      <c r="L28" s="53"/>
    </row>
    <row r="29" spans="1:12" ht="15" customHeight="1" x14ac:dyDescent="0.25">
      <c r="A29" s="14" t="s">
        <v>26</v>
      </c>
      <c r="B29" s="58" t="s">
        <v>13</v>
      </c>
      <c r="C29" s="59">
        <v>40</v>
      </c>
      <c r="D29" s="9">
        <v>67.5</v>
      </c>
      <c r="E29" s="9">
        <v>80</v>
      </c>
      <c r="F29" s="9">
        <v>90</v>
      </c>
      <c r="G29" s="9">
        <v>98</v>
      </c>
      <c r="H29" s="9">
        <v>110</v>
      </c>
      <c r="I29" s="9">
        <v>120</v>
      </c>
      <c r="J29" s="9">
        <v>136</v>
      </c>
      <c r="K29" s="9">
        <v>156</v>
      </c>
      <c r="L29" s="53"/>
    </row>
    <row r="30" spans="1:12" ht="42.75" customHeight="1" x14ac:dyDescent="0.25">
      <c r="A30" s="14"/>
      <c r="B30" s="17" t="s">
        <v>15</v>
      </c>
      <c r="C30" s="59">
        <v>112.2</v>
      </c>
      <c r="D30" s="9">
        <f t="shared" ref="D30:K30" si="23">D29/C29/D$8*100</f>
        <v>156.39481000926784</v>
      </c>
      <c r="E30" s="9">
        <f t="shared" si="23"/>
        <v>112.55319897295206</v>
      </c>
      <c r="F30" s="9">
        <f t="shared" si="23"/>
        <v>107.14285714285714</v>
      </c>
      <c r="G30" s="9">
        <f t="shared" si="23"/>
        <v>103.90161153519929</v>
      </c>
      <c r="H30" s="9">
        <f t="shared" si="23"/>
        <v>107.41138560687433</v>
      </c>
      <c r="I30" s="9">
        <f t="shared" si="23"/>
        <v>104.4932079414838</v>
      </c>
      <c r="J30" s="9">
        <f t="shared" si="23"/>
        <v>108.76519513755598</v>
      </c>
      <c r="K30" s="9">
        <f t="shared" si="23"/>
        <v>110.18816748601459</v>
      </c>
      <c r="L30" s="60" t="s">
        <v>27</v>
      </c>
    </row>
    <row r="31" spans="1:12" x14ac:dyDescent="0.25">
      <c r="A31" s="14" t="s">
        <v>28</v>
      </c>
      <c r="B31" s="58" t="s">
        <v>13</v>
      </c>
      <c r="C31" s="59">
        <v>0</v>
      </c>
      <c r="D31" s="9">
        <v>0</v>
      </c>
      <c r="E31" s="9">
        <v>12</v>
      </c>
      <c r="F31" s="9">
        <v>13</v>
      </c>
      <c r="G31" s="9">
        <v>14</v>
      </c>
      <c r="H31" s="9">
        <v>15.5</v>
      </c>
      <c r="I31" s="9">
        <v>16.899999999999999</v>
      </c>
      <c r="J31" s="9">
        <v>17.899999999999999</v>
      </c>
      <c r="K31" s="9">
        <v>19</v>
      </c>
      <c r="L31" s="60" t="s">
        <v>29</v>
      </c>
    </row>
    <row r="32" spans="1:12" x14ac:dyDescent="0.25">
      <c r="A32" s="14"/>
      <c r="B32" s="17" t="s">
        <v>15</v>
      </c>
      <c r="C32" s="59">
        <v>0</v>
      </c>
      <c r="D32" s="9" t="e">
        <f t="shared" ref="D32:K32" si="24">D31/C31/D$8*100</f>
        <v>#DIV/0!</v>
      </c>
      <c r="E32" s="9" t="e">
        <f t="shared" si="24"/>
        <v>#DIV/0!</v>
      </c>
      <c r="F32" s="9">
        <f t="shared" si="24"/>
        <v>103.17460317460316</v>
      </c>
      <c r="G32" s="9">
        <f t="shared" si="24"/>
        <v>102.75983558426304</v>
      </c>
      <c r="H32" s="9">
        <f t="shared" si="24"/>
        <v>105.94668489405332</v>
      </c>
      <c r="I32" s="9">
        <f t="shared" si="24"/>
        <v>104.43702879742925</v>
      </c>
      <c r="J32" s="9">
        <f t="shared" si="24"/>
        <v>101.64794603005146</v>
      </c>
      <c r="K32" s="9">
        <f t="shared" si="24"/>
        <v>101.96469874798085</v>
      </c>
      <c r="L32" s="61"/>
    </row>
    <row r="33" spans="1:12" x14ac:dyDescent="0.25">
      <c r="A33" s="14"/>
      <c r="B33" s="58" t="s">
        <v>13</v>
      </c>
      <c r="C33" s="59"/>
      <c r="D33" s="9"/>
      <c r="E33" s="9"/>
      <c r="F33" s="9"/>
      <c r="G33" s="9"/>
      <c r="H33" s="9"/>
      <c r="I33" s="9"/>
      <c r="J33" s="9"/>
      <c r="K33" s="9"/>
      <c r="L33" s="61"/>
    </row>
    <row r="34" spans="1:12" x14ac:dyDescent="0.25">
      <c r="A34" s="14"/>
      <c r="B34" s="17" t="s">
        <v>15</v>
      </c>
      <c r="C34" s="59"/>
      <c r="D34" s="9" t="e">
        <f t="shared" ref="D34" si="25">D33/C33/D$8*100</f>
        <v>#DIV/0!</v>
      </c>
      <c r="E34" s="9" t="e">
        <f t="shared" ref="E34" si="26">E33/D33/E$8*100</f>
        <v>#DIV/0!</v>
      </c>
      <c r="F34" s="9" t="e">
        <f t="shared" ref="F34" si="27">F33/E33/F$8*100</f>
        <v>#DIV/0!</v>
      </c>
      <c r="G34" s="9" t="e">
        <f t="shared" ref="G34" si="28">G33/F33/G$8*100</f>
        <v>#DIV/0!</v>
      </c>
      <c r="H34" s="9" t="e">
        <f t="shared" ref="H34" si="29">H33/G33/H$8*100</f>
        <v>#DIV/0!</v>
      </c>
      <c r="I34" s="9" t="e">
        <f t="shared" ref="I34" si="30">I33/H33/I$8*100</f>
        <v>#DIV/0!</v>
      </c>
      <c r="J34" s="9" t="e">
        <f t="shared" ref="J34" si="31">J33/I33/J$8*100</f>
        <v>#DIV/0!</v>
      </c>
      <c r="K34" s="9" t="e">
        <f t="shared" ref="K34" si="32">K33/J33/K$8*100</f>
        <v>#DIV/0!</v>
      </c>
      <c r="L34" s="61"/>
    </row>
    <row r="35" spans="1:12" x14ac:dyDescent="0.25">
      <c r="A35" s="14"/>
      <c r="B35" s="58" t="s">
        <v>13</v>
      </c>
      <c r="C35" s="59"/>
      <c r="D35" s="9"/>
      <c r="E35" s="9"/>
      <c r="F35" s="9"/>
      <c r="G35" s="9"/>
      <c r="H35" s="9"/>
      <c r="I35" s="9"/>
      <c r="J35" s="9"/>
      <c r="K35" s="9"/>
      <c r="L35" s="61"/>
    </row>
    <row r="36" spans="1:12" x14ac:dyDescent="0.25">
      <c r="A36" s="14"/>
      <c r="B36" s="17" t="s">
        <v>15</v>
      </c>
      <c r="C36" s="59"/>
      <c r="D36" s="9" t="e">
        <f t="shared" ref="D36" si="33">D35/C35/D$8*100</f>
        <v>#DIV/0!</v>
      </c>
      <c r="E36" s="9" t="e">
        <f t="shared" ref="E36" si="34">E35/D35/E$8*100</f>
        <v>#DIV/0!</v>
      </c>
      <c r="F36" s="9" t="e">
        <f t="shared" ref="F36" si="35">F35/E35/F$8*100</f>
        <v>#DIV/0!</v>
      </c>
      <c r="G36" s="9" t="e">
        <f t="shared" ref="G36" si="36">G35/F35/G$8*100</f>
        <v>#DIV/0!</v>
      </c>
      <c r="H36" s="9" t="e">
        <f t="shared" ref="H36" si="37">H35/G35/H$8*100</f>
        <v>#DIV/0!</v>
      </c>
      <c r="I36" s="9" t="e">
        <f t="shared" ref="I36" si="38">I35/H35/I$8*100</f>
        <v>#DIV/0!</v>
      </c>
      <c r="J36" s="9" t="e">
        <f t="shared" ref="J36" si="39">J35/I35/J$8*100</f>
        <v>#DIV/0!</v>
      </c>
      <c r="K36" s="9" t="e">
        <f t="shared" ref="K36" si="40">K35/J35/K$8*100</f>
        <v>#DIV/0!</v>
      </c>
      <c r="L36" s="61"/>
    </row>
    <row r="37" spans="1:12" ht="16.5" customHeight="1" x14ac:dyDescent="0.25">
      <c r="A37" s="55" t="s">
        <v>30</v>
      </c>
      <c r="B37" s="56" t="s">
        <v>13</v>
      </c>
      <c r="C37" s="20">
        <f t="shared" ref="C37:K37" si="41">C39+C41+C43+C45+C47+C49+C51</f>
        <v>877.2</v>
      </c>
      <c r="D37" s="20">
        <f t="shared" si="41"/>
        <v>964.5</v>
      </c>
      <c r="E37" s="20">
        <f t="shared" si="41"/>
        <v>1215</v>
      </c>
      <c r="F37" s="20">
        <f t="shared" si="41"/>
        <v>1332</v>
      </c>
      <c r="G37" s="20">
        <f t="shared" si="41"/>
        <v>1456</v>
      </c>
      <c r="H37" s="20">
        <f t="shared" si="41"/>
        <v>1583</v>
      </c>
      <c r="I37" s="20">
        <f t="shared" si="41"/>
        <v>1718</v>
      </c>
      <c r="J37" s="20">
        <f t="shared" si="41"/>
        <v>1906</v>
      </c>
      <c r="K37" s="20">
        <f t="shared" si="41"/>
        <v>2118</v>
      </c>
      <c r="L37" s="53"/>
    </row>
    <row r="38" spans="1:12" x14ac:dyDescent="0.25">
      <c r="B38" s="17" t="s">
        <v>15</v>
      </c>
      <c r="C38" s="16">
        <v>93.9</v>
      </c>
      <c r="D38" s="16">
        <f t="shared" ref="D38:K38" si="42">D37/C37/D$8*100</f>
        <v>101.90187245879234</v>
      </c>
      <c r="E38" s="16">
        <f t="shared" si="42"/>
        <v>119.63153487259241</v>
      </c>
      <c r="F38" s="16">
        <f t="shared" si="42"/>
        <v>104.40917107583773</v>
      </c>
      <c r="G38" s="16">
        <f t="shared" si="42"/>
        <v>104.30277605850125</v>
      </c>
      <c r="H38" s="16">
        <f t="shared" si="42"/>
        <v>104.0406961459593</v>
      </c>
      <c r="I38" s="16">
        <f t="shared" si="42"/>
        <v>103.95412948400508</v>
      </c>
      <c r="J38" s="16">
        <f t="shared" si="42"/>
        <v>106.47116787587225</v>
      </c>
      <c r="K38" s="16">
        <f t="shared" si="42"/>
        <v>106.74617694464017</v>
      </c>
      <c r="L38" s="53"/>
    </row>
    <row r="39" spans="1:12" x14ac:dyDescent="0.25">
      <c r="A39" s="14" t="s">
        <v>31</v>
      </c>
      <c r="B39" s="58" t="s">
        <v>13</v>
      </c>
      <c r="C39" s="59">
        <v>420</v>
      </c>
      <c r="D39" s="9">
        <v>461.4</v>
      </c>
      <c r="E39" s="9">
        <v>510</v>
      </c>
      <c r="F39" s="9">
        <v>560</v>
      </c>
      <c r="G39" s="9">
        <v>620</v>
      </c>
      <c r="H39" s="9">
        <v>680</v>
      </c>
      <c r="I39" s="9">
        <v>750</v>
      </c>
      <c r="J39" s="9">
        <v>860</v>
      </c>
      <c r="K39" s="9">
        <v>980</v>
      </c>
      <c r="L39" s="53"/>
    </row>
    <row r="40" spans="1:12" x14ac:dyDescent="0.25">
      <c r="A40" s="14"/>
      <c r="B40" s="17" t="s">
        <v>15</v>
      </c>
      <c r="C40" s="59">
        <v>104.89510489510501</v>
      </c>
      <c r="D40" s="59">
        <f t="shared" ref="D40:K40" si="43">D39/C39/D$8*100</f>
        <v>101.8138488018006</v>
      </c>
      <c r="E40" s="59">
        <f t="shared" si="43"/>
        <v>104.9697625336984</v>
      </c>
      <c r="F40" s="59">
        <f t="shared" si="43"/>
        <v>104.57516339869282</v>
      </c>
      <c r="G40" s="59">
        <f t="shared" si="43"/>
        <v>105.6434023991276</v>
      </c>
      <c r="H40" s="59">
        <f t="shared" si="43"/>
        <v>104.9544682821423</v>
      </c>
      <c r="I40" s="59">
        <f t="shared" si="43"/>
        <v>105.64570655848546</v>
      </c>
      <c r="J40" s="59">
        <f t="shared" si="43"/>
        <v>110.04478566858606</v>
      </c>
      <c r="K40" s="59">
        <f t="shared" si="43"/>
        <v>109.46540669749571</v>
      </c>
      <c r="L40" s="59"/>
    </row>
    <row r="41" spans="1:12" x14ac:dyDescent="0.25">
      <c r="A41" s="14" t="s">
        <v>32</v>
      </c>
      <c r="B41" s="58" t="s">
        <v>13</v>
      </c>
      <c r="C41" s="59">
        <v>95</v>
      </c>
      <c r="D41" s="9">
        <v>70</v>
      </c>
      <c r="E41" s="9">
        <v>75</v>
      </c>
      <c r="F41" s="9">
        <v>85</v>
      </c>
      <c r="G41" s="9">
        <v>92</v>
      </c>
      <c r="H41" s="9">
        <v>98</v>
      </c>
      <c r="I41" s="9">
        <v>105</v>
      </c>
      <c r="J41" s="9">
        <v>117</v>
      </c>
      <c r="K41" s="9">
        <v>125</v>
      </c>
      <c r="L41" s="62"/>
    </row>
    <row r="42" spans="1:12" x14ac:dyDescent="0.25">
      <c r="A42" s="14"/>
      <c r="B42" s="17" t="s">
        <v>15</v>
      </c>
      <c r="C42" s="59">
        <v>158.175158175158</v>
      </c>
      <c r="D42" s="9">
        <f t="shared" ref="D42:K42" si="44">D41/C41/D$8*100</f>
        <v>68.289351738939558</v>
      </c>
      <c r="E42" s="9">
        <f t="shared" si="44"/>
        <v>101.75010175010175</v>
      </c>
      <c r="F42" s="9">
        <f t="shared" si="44"/>
        <v>107.93650793650794</v>
      </c>
      <c r="G42" s="16">
        <f t="shared" si="44"/>
        <v>103.27795240233498</v>
      </c>
      <c r="H42" s="16">
        <f t="shared" si="44"/>
        <v>101.93467859371749</v>
      </c>
      <c r="I42" s="16">
        <f t="shared" si="44"/>
        <v>102.62725779967158</v>
      </c>
      <c r="J42" s="16">
        <f t="shared" si="44"/>
        <v>106.93720866465588</v>
      </c>
      <c r="K42" s="16">
        <f t="shared" si="44"/>
        <v>102.6297856269038</v>
      </c>
      <c r="L42" s="53"/>
    </row>
    <row r="43" spans="1:12" ht="57" customHeight="1" x14ac:dyDescent="0.25">
      <c r="A43" s="14" t="s">
        <v>33</v>
      </c>
      <c r="B43" s="58" t="s">
        <v>13</v>
      </c>
      <c r="C43" s="59">
        <v>110</v>
      </c>
      <c r="D43" s="9">
        <v>120</v>
      </c>
      <c r="E43" s="9">
        <v>140</v>
      </c>
      <c r="F43" s="9">
        <v>150</v>
      </c>
      <c r="G43" s="9">
        <v>161</v>
      </c>
      <c r="H43" s="9">
        <v>172</v>
      </c>
      <c r="I43" s="9">
        <v>184</v>
      </c>
      <c r="J43" s="9">
        <v>196</v>
      </c>
      <c r="K43" s="9">
        <v>211</v>
      </c>
      <c r="L43" s="63" t="s">
        <v>29</v>
      </c>
    </row>
    <row r="44" spans="1:12" x14ac:dyDescent="0.25">
      <c r="A44" s="14"/>
      <c r="B44" s="17" t="s">
        <v>15</v>
      </c>
      <c r="C44" s="59">
        <v>122.10012210012199</v>
      </c>
      <c r="D44" s="9">
        <f t="shared" ref="D44:K44" si="45">D43/C43/D$8*100</f>
        <v>101.10371556154689</v>
      </c>
      <c r="E44" s="9">
        <f t="shared" si="45"/>
        <v>110.79455523899971</v>
      </c>
      <c r="F44" s="9">
        <f t="shared" si="45"/>
        <v>102.04081632653062</v>
      </c>
      <c r="G44" s="9">
        <f t="shared" si="45"/>
        <v>102.41730279898218</v>
      </c>
      <c r="H44" s="9">
        <f t="shared" si="45"/>
        <v>102.23186424559422</v>
      </c>
      <c r="I44" s="9">
        <f t="shared" si="45"/>
        <v>102.46814577207519</v>
      </c>
      <c r="J44" s="9">
        <f t="shared" si="45"/>
        <v>102.22815655511977</v>
      </c>
      <c r="K44" s="9">
        <f t="shared" si="45"/>
        <v>103.41312317434179</v>
      </c>
      <c r="L44" s="63"/>
    </row>
    <row r="45" spans="1:12" ht="43.5" customHeight="1" x14ac:dyDescent="0.25">
      <c r="A45" s="14" t="s">
        <v>34</v>
      </c>
      <c r="B45" s="58" t="s">
        <v>13</v>
      </c>
      <c r="C45" s="59">
        <v>127.2</v>
      </c>
      <c r="D45" s="9">
        <v>110.1</v>
      </c>
      <c r="E45" s="9">
        <v>195</v>
      </c>
      <c r="F45" s="9">
        <v>218</v>
      </c>
      <c r="G45" s="9">
        <v>240</v>
      </c>
      <c r="H45" s="9">
        <v>265</v>
      </c>
      <c r="I45" s="9">
        <v>281</v>
      </c>
      <c r="J45" s="9">
        <v>300</v>
      </c>
      <c r="K45" s="9">
        <v>320</v>
      </c>
      <c r="L45" s="64" t="s">
        <v>35</v>
      </c>
    </row>
    <row r="46" spans="1:12" x14ac:dyDescent="0.25">
      <c r="A46" s="14"/>
      <c r="B46" s="17" t="s">
        <v>15</v>
      </c>
      <c r="C46" s="59">
        <v>84.715284715284696</v>
      </c>
      <c r="D46" s="9">
        <f t="shared" ref="D46:K46" si="46">D45/C45/D$8*100</f>
        <v>80.219280605732067</v>
      </c>
      <c r="E46" s="9">
        <f t="shared" si="46"/>
        <v>168.19726174857877</v>
      </c>
      <c r="F46" s="9">
        <f t="shared" si="46"/>
        <v>106.47130647130648</v>
      </c>
      <c r="G46" s="9">
        <f t="shared" si="46"/>
        <v>105.04937320540655</v>
      </c>
      <c r="H46" s="9">
        <f t="shared" si="46"/>
        <v>105.66188197767146</v>
      </c>
      <c r="I46" s="9">
        <f t="shared" si="46"/>
        <v>101.56871249909636</v>
      </c>
      <c r="J46" s="9">
        <f t="shared" si="46"/>
        <v>102.45831654155366</v>
      </c>
      <c r="K46" s="9">
        <f t="shared" si="46"/>
        <v>102.46557796990075</v>
      </c>
      <c r="L46" s="53"/>
    </row>
    <row r="47" spans="1:12" x14ac:dyDescent="0.25">
      <c r="A47" s="14" t="s">
        <v>36</v>
      </c>
      <c r="B47" s="58" t="s">
        <v>13</v>
      </c>
      <c r="C47" s="59">
        <v>35</v>
      </c>
      <c r="D47" s="9">
        <v>23</v>
      </c>
      <c r="E47" s="9">
        <v>25</v>
      </c>
      <c r="F47" s="9">
        <v>28</v>
      </c>
      <c r="G47" s="9">
        <v>30</v>
      </c>
      <c r="H47" s="9">
        <v>33</v>
      </c>
      <c r="I47" s="9">
        <v>35</v>
      </c>
      <c r="J47" s="9">
        <v>38</v>
      </c>
      <c r="K47" s="9">
        <v>42</v>
      </c>
      <c r="L47" s="65" t="s">
        <v>79</v>
      </c>
    </row>
    <row r="48" spans="1:12" ht="77.25" customHeight="1" x14ac:dyDescent="0.25">
      <c r="A48" s="14"/>
      <c r="B48" s="17" t="s">
        <v>15</v>
      </c>
      <c r="C48" s="59">
        <v>233.100233100233</v>
      </c>
      <c r="D48" s="9">
        <f t="shared" ref="D48:K48" si="47">D47/C47/D$8*100</f>
        <v>60.902952469217531</v>
      </c>
      <c r="E48" s="9">
        <f t="shared" si="47"/>
        <v>103.22474090590032</v>
      </c>
      <c r="F48" s="9">
        <f t="shared" si="47"/>
        <v>106.66666666666667</v>
      </c>
      <c r="G48" s="9">
        <f t="shared" si="47"/>
        <v>102.23555070883314</v>
      </c>
      <c r="H48" s="9">
        <f t="shared" si="47"/>
        <v>105.26315789473686</v>
      </c>
      <c r="I48" s="9">
        <f t="shared" si="47"/>
        <v>101.59061883199814</v>
      </c>
      <c r="J48" s="9">
        <f t="shared" si="47"/>
        <v>104.19522895530574</v>
      </c>
      <c r="K48" s="9">
        <f t="shared" si="47"/>
        <v>106.17321401486426</v>
      </c>
      <c r="L48" s="66"/>
    </row>
    <row r="49" spans="1:12" ht="21.75" customHeight="1" x14ac:dyDescent="0.25">
      <c r="A49" s="14" t="s">
        <v>37</v>
      </c>
      <c r="B49" s="58" t="s">
        <v>13</v>
      </c>
      <c r="C49" s="59">
        <v>90</v>
      </c>
      <c r="D49" s="9">
        <v>110</v>
      </c>
      <c r="E49" s="9">
        <v>120</v>
      </c>
      <c r="F49" s="9">
        <v>130</v>
      </c>
      <c r="G49" s="9">
        <v>140</v>
      </c>
      <c r="H49" s="9">
        <v>150</v>
      </c>
      <c r="I49" s="9">
        <v>165</v>
      </c>
      <c r="J49" s="9">
        <v>175</v>
      </c>
      <c r="K49" s="9">
        <v>190</v>
      </c>
      <c r="L49" s="62"/>
    </row>
    <row r="50" spans="1:12" ht="18.75" customHeight="1" x14ac:dyDescent="0.25">
      <c r="A50" s="14"/>
      <c r="B50" s="17" t="s">
        <v>15</v>
      </c>
      <c r="C50" s="59">
        <v>94.642199905357799</v>
      </c>
      <c r="D50" s="9">
        <f t="shared" ref="D50:K50" si="48">D49/C49/D$8*100</f>
        <v>113.27360724951087</v>
      </c>
      <c r="E50" s="9">
        <f t="shared" si="48"/>
        <v>103.60010360010359</v>
      </c>
      <c r="F50" s="9">
        <f t="shared" si="48"/>
        <v>103.17460317460316</v>
      </c>
      <c r="G50" s="9">
        <f t="shared" si="48"/>
        <v>102.75983558426304</v>
      </c>
      <c r="H50" s="9">
        <f t="shared" si="48"/>
        <v>102.52904989747095</v>
      </c>
      <c r="I50" s="9">
        <f t="shared" si="48"/>
        <v>105.3639846743295</v>
      </c>
      <c r="J50" s="9">
        <f t="shared" si="48"/>
        <v>101.7856104228465</v>
      </c>
      <c r="K50" s="9">
        <f t="shared" si="48"/>
        <v>104.29532043364895</v>
      </c>
      <c r="L50" s="37"/>
    </row>
    <row r="51" spans="1:12" x14ac:dyDescent="0.25">
      <c r="A51" s="14" t="s">
        <v>38</v>
      </c>
      <c r="B51" s="58" t="s">
        <v>13</v>
      </c>
      <c r="C51" s="59">
        <v>0</v>
      </c>
      <c r="D51" s="9">
        <v>70</v>
      </c>
      <c r="E51" s="9">
        <v>150</v>
      </c>
      <c r="F51" s="9">
        <v>161</v>
      </c>
      <c r="G51" s="9">
        <v>173</v>
      </c>
      <c r="H51" s="9">
        <v>185</v>
      </c>
      <c r="I51" s="9">
        <v>198</v>
      </c>
      <c r="J51" s="9">
        <v>220</v>
      </c>
      <c r="K51" s="9">
        <v>250</v>
      </c>
      <c r="L51" s="37"/>
    </row>
    <row r="52" spans="1:12" x14ac:dyDescent="0.25">
      <c r="A52" s="14"/>
      <c r="B52" s="17" t="s">
        <v>15</v>
      </c>
      <c r="C52" s="59">
        <v>0</v>
      </c>
      <c r="D52" s="9" t="e">
        <f t="shared" ref="D52:K52" si="49">D51/C51/D$8*100</f>
        <v>#DIV/0!</v>
      </c>
      <c r="E52" s="9">
        <f t="shared" si="49"/>
        <v>203.5002035002035</v>
      </c>
      <c r="F52" s="9">
        <f t="shared" si="49"/>
        <v>102.22222222222221</v>
      </c>
      <c r="G52" s="9">
        <f t="shared" si="49"/>
        <v>102.53188563842397</v>
      </c>
      <c r="H52" s="9">
        <f t="shared" si="49"/>
        <v>102.33149874159915</v>
      </c>
      <c r="I52" s="9">
        <f t="shared" si="49"/>
        <v>102.51630941286112</v>
      </c>
      <c r="J52" s="9">
        <f t="shared" si="49"/>
        <v>106.63254425250585</v>
      </c>
      <c r="K52" s="9">
        <f t="shared" si="49"/>
        <v>109.16077198497949</v>
      </c>
      <c r="L52" s="53"/>
    </row>
    <row r="53" spans="1:12" ht="15.75" customHeight="1" x14ac:dyDescent="0.25">
      <c r="A53" s="55" t="s">
        <v>39</v>
      </c>
      <c r="B53" s="56" t="s">
        <v>13</v>
      </c>
      <c r="C53" s="20">
        <f t="shared" ref="C53:K53" si="50">C55+C57+C59+C61</f>
        <v>0</v>
      </c>
      <c r="D53" s="20">
        <f t="shared" si="50"/>
        <v>0</v>
      </c>
      <c r="E53" s="20">
        <f t="shared" si="50"/>
        <v>0</v>
      </c>
      <c r="F53" s="20">
        <f t="shared" si="50"/>
        <v>0</v>
      </c>
      <c r="G53" s="20">
        <f t="shared" si="50"/>
        <v>0</v>
      </c>
      <c r="H53" s="20">
        <f t="shared" si="50"/>
        <v>0</v>
      </c>
      <c r="I53" s="20">
        <f t="shared" si="50"/>
        <v>0</v>
      </c>
      <c r="J53" s="20">
        <f t="shared" si="50"/>
        <v>0</v>
      </c>
      <c r="K53" s="20">
        <f t="shared" si="50"/>
        <v>0</v>
      </c>
      <c r="L53" s="53"/>
    </row>
    <row r="54" spans="1:12" x14ac:dyDescent="0.25">
      <c r="A54" s="57"/>
      <c r="B54" s="17" t="s">
        <v>15</v>
      </c>
      <c r="C54" s="9"/>
      <c r="D54" s="9" t="e">
        <f t="shared" ref="D54:K54" si="51">D53/C53/D$8*100</f>
        <v>#DIV/0!</v>
      </c>
      <c r="E54" s="9" t="e">
        <f t="shared" si="51"/>
        <v>#DIV/0!</v>
      </c>
      <c r="F54" s="9" t="e">
        <f t="shared" si="51"/>
        <v>#DIV/0!</v>
      </c>
      <c r="G54" s="9" t="e">
        <f t="shared" si="51"/>
        <v>#DIV/0!</v>
      </c>
      <c r="H54" s="9" t="e">
        <f t="shared" si="51"/>
        <v>#DIV/0!</v>
      </c>
      <c r="I54" s="9" t="e">
        <f t="shared" si="51"/>
        <v>#DIV/0!</v>
      </c>
      <c r="J54" s="9" t="e">
        <f t="shared" si="51"/>
        <v>#DIV/0!</v>
      </c>
      <c r="K54" s="9" t="e">
        <f t="shared" si="51"/>
        <v>#DIV/0!</v>
      </c>
      <c r="L54" s="53"/>
    </row>
    <row r="55" spans="1:12" x14ac:dyDescent="0.25">
      <c r="A55" s="57"/>
      <c r="B55" s="58" t="s">
        <v>13</v>
      </c>
      <c r="C55" s="9"/>
      <c r="D55" s="9"/>
      <c r="E55" s="9"/>
      <c r="F55" s="9"/>
      <c r="G55" s="9"/>
      <c r="H55" s="9"/>
      <c r="I55" s="9"/>
      <c r="J55" s="9"/>
      <c r="K55" s="9"/>
      <c r="L55" s="53"/>
    </row>
    <row r="56" spans="1:12" x14ac:dyDescent="0.25">
      <c r="A56" s="57"/>
      <c r="B56" s="17" t="s">
        <v>15</v>
      </c>
      <c r="C56" s="9"/>
      <c r="D56" s="9" t="e">
        <f t="shared" ref="D56:K56" si="52">D55/C55/D$8*100</f>
        <v>#DIV/0!</v>
      </c>
      <c r="E56" s="9" t="e">
        <f t="shared" si="52"/>
        <v>#DIV/0!</v>
      </c>
      <c r="F56" s="9" t="e">
        <f t="shared" si="52"/>
        <v>#DIV/0!</v>
      </c>
      <c r="G56" s="9" t="e">
        <f t="shared" si="52"/>
        <v>#DIV/0!</v>
      </c>
      <c r="H56" s="9" t="e">
        <f t="shared" si="52"/>
        <v>#DIV/0!</v>
      </c>
      <c r="I56" s="9" t="e">
        <f t="shared" si="52"/>
        <v>#DIV/0!</v>
      </c>
      <c r="J56" s="9" t="e">
        <f t="shared" si="52"/>
        <v>#DIV/0!</v>
      </c>
      <c r="K56" s="9" t="e">
        <f t="shared" si="52"/>
        <v>#DIV/0!</v>
      </c>
      <c r="L56" s="53"/>
    </row>
    <row r="57" spans="1:12" x14ac:dyDescent="0.25">
      <c r="A57" s="57"/>
      <c r="B57" s="58" t="s">
        <v>13</v>
      </c>
      <c r="C57" s="9"/>
      <c r="D57" s="9"/>
      <c r="E57" s="9"/>
      <c r="F57" s="9"/>
      <c r="G57" s="9"/>
      <c r="H57" s="9"/>
      <c r="I57" s="9"/>
      <c r="J57" s="9"/>
      <c r="K57" s="9"/>
      <c r="L57" s="53"/>
    </row>
    <row r="58" spans="1:12" x14ac:dyDescent="0.25">
      <c r="A58" s="57"/>
      <c r="B58" s="17" t="s">
        <v>15</v>
      </c>
      <c r="C58" s="9"/>
      <c r="D58" s="9" t="e">
        <f t="shared" ref="D58:K58" si="53">D57/C57/D$8*100</f>
        <v>#DIV/0!</v>
      </c>
      <c r="E58" s="9" t="e">
        <f t="shared" si="53"/>
        <v>#DIV/0!</v>
      </c>
      <c r="F58" s="9" t="e">
        <f t="shared" si="53"/>
        <v>#DIV/0!</v>
      </c>
      <c r="G58" s="9" t="e">
        <f t="shared" si="53"/>
        <v>#DIV/0!</v>
      </c>
      <c r="H58" s="9" t="e">
        <f t="shared" si="53"/>
        <v>#DIV/0!</v>
      </c>
      <c r="I58" s="9" t="e">
        <f t="shared" si="53"/>
        <v>#DIV/0!</v>
      </c>
      <c r="J58" s="9" t="e">
        <f t="shared" si="53"/>
        <v>#DIV/0!</v>
      </c>
      <c r="K58" s="9" t="e">
        <f t="shared" si="53"/>
        <v>#DIV/0!</v>
      </c>
      <c r="L58" s="53"/>
    </row>
    <row r="59" spans="1:12" x14ac:dyDescent="0.25">
      <c r="A59" s="57"/>
      <c r="B59" s="58" t="s">
        <v>13</v>
      </c>
      <c r="C59" s="9"/>
      <c r="D59" s="9"/>
      <c r="E59" s="9"/>
      <c r="F59" s="9"/>
      <c r="G59" s="9"/>
      <c r="H59" s="9"/>
      <c r="I59" s="9"/>
      <c r="J59" s="9"/>
      <c r="K59" s="9"/>
      <c r="L59" s="53"/>
    </row>
    <row r="60" spans="1:12" x14ac:dyDescent="0.25">
      <c r="A60" s="57"/>
      <c r="B60" s="17" t="s">
        <v>15</v>
      </c>
      <c r="C60" s="9"/>
      <c r="D60" s="9" t="e">
        <f t="shared" ref="D60:K60" si="54">D59/C59/D$8*100</f>
        <v>#DIV/0!</v>
      </c>
      <c r="E60" s="9" t="e">
        <f t="shared" si="54"/>
        <v>#DIV/0!</v>
      </c>
      <c r="F60" s="9" t="e">
        <f t="shared" si="54"/>
        <v>#DIV/0!</v>
      </c>
      <c r="G60" s="9" t="e">
        <f t="shared" si="54"/>
        <v>#DIV/0!</v>
      </c>
      <c r="H60" s="9" t="e">
        <f t="shared" si="54"/>
        <v>#DIV/0!</v>
      </c>
      <c r="I60" s="9" t="e">
        <f t="shared" si="54"/>
        <v>#DIV/0!</v>
      </c>
      <c r="J60" s="9" t="e">
        <f t="shared" si="54"/>
        <v>#DIV/0!</v>
      </c>
      <c r="K60" s="9" t="e">
        <f t="shared" si="54"/>
        <v>#DIV/0!</v>
      </c>
      <c r="L60" s="53"/>
    </row>
    <row r="61" spans="1:12" x14ac:dyDescent="0.25">
      <c r="A61" s="57"/>
      <c r="B61" s="58" t="s">
        <v>13</v>
      </c>
      <c r="C61" s="9"/>
      <c r="D61" s="9"/>
      <c r="E61" s="9"/>
      <c r="F61" s="9"/>
      <c r="G61" s="9"/>
      <c r="H61" s="9"/>
      <c r="I61" s="9"/>
      <c r="J61" s="9"/>
      <c r="K61" s="9"/>
      <c r="L61" s="53"/>
    </row>
    <row r="62" spans="1:12" x14ac:dyDescent="0.25">
      <c r="A62" s="57"/>
      <c r="B62" s="17" t="s">
        <v>15</v>
      </c>
      <c r="C62" s="9"/>
      <c r="D62" s="9" t="e">
        <f t="shared" ref="D62:K62" si="55">D61/C61/D$8*100</f>
        <v>#DIV/0!</v>
      </c>
      <c r="E62" s="9" t="e">
        <f t="shared" si="55"/>
        <v>#DIV/0!</v>
      </c>
      <c r="F62" s="9" t="e">
        <f t="shared" si="55"/>
        <v>#DIV/0!</v>
      </c>
      <c r="G62" s="9" t="e">
        <f t="shared" si="55"/>
        <v>#DIV/0!</v>
      </c>
      <c r="H62" s="9" t="e">
        <f t="shared" si="55"/>
        <v>#DIV/0!</v>
      </c>
      <c r="I62" s="9" t="e">
        <f t="shared" si="55"/>
        <v>#DIV/0!</v>
      </c>
      <c r="J62" s="9" t="e">
        <f t="shared" si="55"/>
        <v>#DIV/0!</v>
      </c>
      <c r="K62" s="9" t="e">
        <f t="shared" si="55"/>
        <v>#DIV/0!</v>
      </c>
      <c r="L62" s="53"/>
    </row>
    <row r="63" spans="1:12" ht="15.75" customHeight="1" x14ac:dyDescent="0.25">
      <c r="A63" s="55" t="s">
        <v>40</v>
      </c>
      <c r="B63" s="56" t="s">
        <v>13</v>
      </c>
      <c r="C63" s="20">
        <f>C65+C67+C69+C71+C73+C224+C83+C75+C77+C79+C81+C85+C87+C89+C91+C93+C95</f>
        <v>274</v>
      </c>
      <c r="D63" s="20">
        <f>D65+D67+D69+D71+D73+D224+D83+D75+D77+D79+D81+D85+D87+D89+D91+D93+D95</f>
        <v>495.6</v>
      </c>
      <c r="E63" s="20">
        <f t="shared" ref="E63:K63" si="56">E65+E67+E69+E71+E73+E224+E83+E75+E77+E79+E81+E85+E87+E89+E91+E93+E95</f>
        <v>971.5</v>
      </c>
      <c r="F63" s="20">
        <f t="shared" si="56"/>
        <v>1318.3</v>
      </c>
      <c r="G63" s="20">
        <f t="shared" si="56"/>
        <v>805.4</v>
      </c>
      <c r="H63" s="20">
        <f t="shared" si="56"/>
        <v>856.5</v>
      </c>
      <c r="I63" s="20">
        <f t="shared" si="56"/>
        <v>931.2</v>
      </c>
      <c r="J63" s="20">
        <f t="shared" si="56"/>
        <v>1018.5</v>
      </c>
      <c r="K63" s="20">
        <f t="shared" si="56"/>
        <v>1103</v>
      </c>
      <c r="L63" s="53"/>
    </row>
    <row r="64" spans="1:12" ht="20.25" customHeight="1" x14ac:dyDescent="0.25">
      <c r="A64" s="57"/>
      <c r="B64" s="17" t="s">
        <v>15</v>
      </c>
      <c r="C64" s="9">
        <v>18.5</v>
      </c>
      <c r="D64" s="9">
        <f t="shared" ref="D64:K64" si="57">D63/C63/D$8*100</f>
        <v>167.63291233434583</v>
      </c>
      <c r="E64" s="9">
        <f t="shared" si="57"/>
        <v>186.15861365390555</v>
      </c>
      <c r="F64" s="9">
        <f t="shared" si="57"/>
        <v>129.23559542190523</v>
      </c>
      <c r="G64" s="9">
        <f t="shared" si="57"/>
        <v>58.295642143797266</v>
      </c>
      <c r="H64" s="9">
        <f t="shared" si="57"/>
        <v>101.76523775520026</v>
      </c>
      <c r="I64" s="9">
        <f t="shared" si="57"/>
        <v>104.13940723742039</v>
      </c>
      <c r="J64" s="9">
        <f t="shared" si="57"/>
        <v>104.96641074856046</v>
      </c>
      <c r="K64" s="9">
        <f t="shared" si="57"/>
        <v>104.03123389248942</v>
      </c>
      <c r="L64" s="62"/>
    </row>
    <row r="65" spans="1:12" ht="18.75" customHeight="1" x14ac:dyDescent="0.25">
      <c r="A65" s="67" t="s">
        <v>41</v>
      </c>
      <c r="B65" s="58" t="s">
        <v>13</v>
      </c>
      <c r="C65" s="9">
        <v>30</v>
      </c>
      <c r="D65" s="9">
        <v>208</v>
      </c>
      <c r="E65" s="9">
        <v>350</v>
      </c>
      <c r="F65" s="16">
        <v>380</v>
      </c>
      <c r="G65" s="16"/>
      <c r="H65" s="16"/>
      <c r="I65" s="16"/>
      <c r="J65" s="16"/>
      <c r="K65" s="16"/>
      <c r="L65" s="63" t="s">
        <v>42</v>
      </c>
    </row>
    <row r="66" spans="1:12" ht="22.5" customHeight="1" x14ac:dyDescent="0.25">
      <c r="A66" s="14"/>
      <c r="B66" s="17" t="s">
        <v>15</v>
      </c>
      <c r="C66" s="9"/>
      <c r="D66" s="9">
        <f t="shared" ref="D66:K66" si="58">D65/C65/D$8*100</f>
        <v>642.57028112449802</v>
      </c>
      <c r="E66" s="9">
        <f t="shared" si="58"/>
        <v>159.79983928701878</v>
      </c>
      <c r="F66" s="16">
        <f t="shared" si="58"/>
        <v>103.40136054421767</v>
      </c>
      <c r="G66" s="16">
        <f t="shared" si="58"/>
        <v>0</v>
      </c>
      <c r="H66" s="16" t="e">
        <f t="shared" si="58"/>
        <v>#DIV/0!</v>
      </c>
      <c r="I66" s="16" t="e">
        <f t="shared" si="58"/>
        <v>#DIV/0!</v>
      </c>
      <c r="J66" s="16" t="e">
        <f t="shared" si="58"/>
        <v>#DIV/0!</v>
      </c>
      <c r="K66" s="16" t="e">
        <f t="shared" si="58"/>
        <v>#DIV/0!</v>
      </c>
      <c r="L66" s="63"/>
    </row>
    <row r="67" spans="1:12" ht="15.75" customHeight="1" x14ac:dyDescent="0.25">
      <c r="A67" s="68" t="s">
        <v>43</v>
      </c>
      <c r="B67" s="58" t="s">
        <v>13</v>
      </c>
      <c r="C67" s="9">
        <v>0</v>
      </c>
      <c r="D67" s="9">
        <v>100.6</v>
      </c>
      <c r="E67" s="9">
        <v>135</v>
      </c>
      <c r="F67" s="16">
        <v>156</v>
      </c>
      <c r="G67" s="16"/>
      <c r="H67" s="16"/>
      <c r="I67" s="16"/>
      <c r="J67" s="16"/>
      <c r="K67" s="16"/>
      <c r="L67" s="63" t="s">
        <v>42</v>
      </c>
    </row>
    <row r="68" spans="1:12" ht="24.75" customHeight="1" x14ac:dyDescent="0.25">
      <c r="A68" s="57"/>
      <c r="B68" s="17" t="s">
        <v>15</v>
      </c>
      <c r="C68" s="9"/>
      <c r="D68" s="9" t="e">
        <f t="shared" ref="D68:K68" si="59">D67/C67/D$8*100</f>
        <v>#DIV/0!</v>
      </c>
      <c r="E68" s="9">
        <f t="shared" si="59"/>
        <v>127.44048529336803</v>
      </c>
      <c r="F68" s="16">
        <f t="shared" si="59"/>
        <v>110.05291005291005</v>
      </c>
      <c r="G68" s="16">
        <f t="shared" si="59"/>
        <v>0</v>
      </c>
      <c r="H68" s="16" t="e">
        <f t="shared" si="59"/>
        <v>#DIV/0!</v>
      </c>
      <c r="I68" s="16" t="e">
        <f t="shared" si="59"/>
        <v>#DIV/0!</v>
      </c>
      <c r="J68" s="16" t="e">
        <f t="shared" si="59"/>
        <v>#DIV/0!</v>
      </c>
      <c r="K68" s="16" t="e">
        <f t="shared" si="59"/>
        <v>#DIV/0!</v>
      </c>
      <c r="L68" s="63"/>
    </row>
    <row r="69" spans="1:12" ht="15.75" customHeight="1" x14ac:dyDescent="0.25">
      <c r="A69" s="69" t="s">
        <v>44</v>
      </c>
      <c r="B69" s="58" t="s">
        <v>13</v>
      </c>
      <c r="C69" s="9">
        <v>0</v>
      </c>
      <c r="D69" s="9">
        <v>0</v>
      </c>
      <c r="E69" s="9">
        <v>83</v>
      </c>
      <c r="F69" s="16"/>
      <c r="G69" s="16"/>
      <c r="H69" s="16"/>
      <c r="I69" s="16"/>
      <c r="J69" s="16"/>
      <c r="K69" s="16"/>
      <c r="L69" s="63" t="s">
        <v>45</v>
      </c>
    </row>
    <row r="70" spans="1:12" ht="21.75" customHeight="1" x14ac:dyDescent="0.25">
      <c r="A70" s="70"/>
      <c r="B70" s="17" t="s">
        <v>15</v>
      </c>
      <c r="C70" s="9">
        <v>0</v>
      </c>
      <c r="D70" s="9" t="e">
        <f t="shared" ref="D70:K70" si="60">D69/C69/D$8*100</f>
        <v>#DIV/0!</v>
      </c>
      <c r="E70" s="9" t="e">
        <f t="shared" si="60"/>
        <v>#DIV/0!</v>
      </c>
      <c r="F70" s="16">
        <f t="shared" si="60"/>
        <v>0</v>
      </c>
      <c r="G70" s="16" t="e">
        <f t="shared" si="60"/>
        <v>#DIV/0!</v>
      </c>
      <c r="H70" s="16" t="e">
        <f t="shared" si="60"/>
        <v>#DIV/0!</v>
      </c>
      <c r="I70" s="16" t="e">
        <f t="shared" si="60"/>
        <v>#DIV/0!</v>
      </c>
      <c r="J70" s="16" t="e">
        <f t="shared" si="60"/>
        <v>#DIV/0!</v>
      </c>
      <c r="K70" s="16" t="e">
        <f t="shared" si="60"/>
        <v>#DIV/0!</v>
      </c>
      <c r="L70" s="63"/>
    </row>
    <row r="71" spans="1:12" x14ac:dyDescent="0.25">
      <c r="A71" s="69" t="s">
        <v>46</v>
      </c>
      <c r="B71" s="58" t="s">
        <v>13</v>
      </c>
      <c r="C71" s="9">
        <v>0</v>
      </c>
      <c r="D71" s="9">
        <v>23</v>
      </c>
      <c r="E71" s="9">
        <v>70</v>
      </c>
      <c r="F71" s="16">
        <v>90</v>
      </c>
      <c r="G71" s="16"/>
      <c r="H71" s="16"/>
      <c r="I71" s="16"/>
      <c r="J71" s="16"/>
      <c r="K71" s="16"/>
      <c r="L71" s="63" t="s">
        <v>42</v>
      </c>
    </row>
    <row r="72" spans="1:12" ht="26.25" customHeight="1" x14ac:dyDescent="0.25">
      <c r="A72" s="71"/>
      <c r="B72" s="17" t="s">
        <v>15</v>
      </c>
      <c r="C72" s="9">
        <v>0</v>
      </c>
      <c r="D72" s="9" t="e">
        <f t="shared" ref="D72:K72" si="61">D71/C71/D$8*100</f>
        <v>#DIV/0!</v>
      </c>
      <c r="E72" s="9">
        <f t="shared" si="61"/>
        <v>289.02927453652097</v>
      </c>
      <c r="F72" s="16">
        <f t="shared" si="61"/>
        <v>122.44897959183673</v>
      </c>
      <c r="G72" s="16">
        <f t="shared" si="61"/>
        <v>0</v>
      </c>
      <c r="H72" s="16" t="e">
        <f t="shared" si="61"/>
        <v>#DIV/0!</v>
      </c>
      <c r="I72" s="16" t="e">
        <f t="shared" si="61"/>
        <v>#DIV/0!</v>
      </c>
      <c r="J72" s="16" t="e">
        <f t="shared" si="61"/>
        <v>#DIV/0!</v>
      </c>
      <c r="K72" s="16" t="e">
        <f t="shared" si="61"/>
        <v>#DIV/0!</v>
      </c>
      <c r="L72" s="63"/>
    </row>
    <row r="73" spans="1:12" x14ac:dyDescent="0.25">
      <c r="A73" s="69" t="s">
        <v>47</v>
      </c>
      <c r="B73" s="58" t="s">
        <v>13</v>
      </c>
      <c r="C73" s="9">
        <v>0</v>
      </c>
      <c r="D73" s="9">
        <v>100</v>
      </c>
      <c r="E73" s="9">
        <v>170</v>
      </c>
      <c r="F73" s="16">
        <v>230</v>
      </c>
      <c r="G73" s="16"/>
      <c r="H73" s="16"/>
      <c r="I73" s="16"/>
      <c r="J73" s="16"/>
      <c r="K73" s="16"/>
      <c r="L73" s="63" t="s">
        <v>42</v>
      </c>
    </row>
    <row r="74" spans="1:12" ht="27.75" customHeight="1" x14ac:dyDescent="0.25">
      <c r="A74" s="69"/>
      <c r="B74" s="17" t="s">
        <v>15</v>
      </c>
      <c r="C74" s="9">
        <v>0</v>
      </c>
      <c r="D74" s="9" t="e">
        <f t="shared" ref="D74:K74" si="62">D73/C73/D$8*100</f>
        <v>#DIV/0!</v>
      </c>
      <c r="E74" s="9">
        <f t="shared" si="62"/>
        <v>161.44349477682812</v>
      </c>
      <c r="F74" s="9">
        <f t="shared" si="62"/>
        <v>128.8515406162465</v>
      </c>
      <c r="G74" s="9">
        <f t="shared" si="62"/>
        <v>0</v>
      </c>
      <c r="H74" s="9" t="e">
        <f t="shared" si="62"/>
        <v>#DIV/0!</v>
      </c>
      <c r="I74" s="9" t="e">
        <f t="shared" si="62"/>
        <v>#DIV/0!</v>
      </c>
      <c r="J74" s="9" t="e">
        <f t="shared" si="62"/>
        <v>#DIV/0!</v>
      </c>
      <c r="K74" s="9" t="e">
        <f t="shared" si="62"/>
        <v>#DIV/0!</v>
      </c>
      <c r="L74" s="63"/>
    </row>
    <row r="75" spans="1:12" ht="15" customHeight="1" x14ac:dyDescent="0.25">
      <c r="A75" s="21" t="s">
        <v>48</v>
      </c>
      <c r="B75" s="72" t="s">
        <v>13</v>
      </c>
      <c r="C75" s="73">
        <v>44</v>
      </c>
      <c r="D75" s="9"/>
      <c r="E75" s="9"/>
      <c r="F75" s="9"/>
      <c r="G75" s="9"/>
      <c r="H75" s="9"/>
      <c r="I75" s="9"/>
      <c r="J75" s="9"/>
      <c r="K75" s="9"/>
      <c r="L75" s="63" t="s">
        <v>77</v>
      </c>
    </row>
    <row r="76" spans="1:12" ht="19.5" customHeight="1" x14ac:dyDescent="0.25">
      <c r="A76" s="21"/>
      <c r="B76" s="74" t="s">
        <v>15</v>
      </c>
      <c r="C76" s="73">
        <v>0</v>
      </c>
      <c r="D76" s="9">
        <f t="shared" ref="D76:K76" si="63">D75/C75/D$8*100</f>
        <v>0</v>
      </c>
      <c r="E76" s="9" t="e">
        <f t="shared" si="63"/>
        <v>#DIV/0!</v>
      </c>
      <c r="F76" s="9" t="e">
        <f t="shared" si="63"/>
        <v>#DIV/0!</v>
      </c>
      <c r="G76" s="9" t="e">
        <f t="shared" si="63"/>
        <v>#DIV/0!</v>
      </c>
      <c r="H76" s="9" t="e">
        <f t="shared" si="63"/>
        <v>#DIV/0!</v>
      </c>
      <c r="I76" s="9" t="e">
        <f t="shared" si="63"/>
        <v>#DIV/0!</v>
      </c>
      <c r="J76" s="9" t="e">
        <f t="shared" si="63"/>
        <v>#DIV/0!</v>
      </c>
      <c r="K76" s="9" t="e">
        <f t="shared" si="63"/>
        <v>#DIV/0!</v>
      </c>
      <c r="L76" s="63"/>
    </row>
    <row r="77" spans="1:12" ht="20.25" customHeight="1" x14ac:dyDescent="0.25">
      <c r="A77" s="75" t="s">
        <v>49</v>
      </c>
      <c r="B77" s="76" t="s">
        <v>13</v>
      </c>
      <c r="C77" s="77">
        <v>80</v>
      </c>
      <c r="D77" s="9">
        <v>0</v>
      </c>
      <c r="E77" s="9">
        <v>0</v>
      </c>
      <c r="F77" s="9">
        <v>176.5</v>
      </c>
      <c r="G77" s="9">
        <v>249.1</v>
      </c>
      <c r="H77" s="9">
        <v>243.5</v>
      </c>
      <c r="I77" s="9">
        <v>269.60000000000002</v>
      </c>
      <c r="J77" s="9">
        <v>300.5</v>
      </c>
      <c r="K77" s="9">
        <v>324</v>
      </c>
      <c r="L77" s="63" t="s">
        <v>50</v>
      </c>
    </row>
    <row r="78" spans="1:12" ht="42" customHeight="1" x14ac:dyDescent="0.25">
      <c r="A78" s="21"/>
      <c r="B78" s="74" t="s">
        <v>15</v>
      </c>
      <c r="C78" s="73"/>
      <c r="D78" s="9">
        <f t="shared" ref="D78:K78" si="64">D77/C77/D$8*100</f>
        <v>0</v>
      </c>
      <c r="E78" s="9" t="e">
        <f t="shared" si="64"/>
        <v>#DIV/0!</v>
      </c>
      <c r="F78" s="9" t="e">
        <f t="shared" si="64"/>
        <v>#DIV/0!</v>
      </c>
      <c r="G78" s="9">
        <f t="shared" si="64"/>
        <v>134.66903098847391</v>
      </c>
      <c r="H78" s="9">
        <f t="shared" si="64"/>
        <v>93.542494607380831</v>
      </c>
      <c r="I78" s="9">
        <f t="shared" si="64"/>
        <v>106.05238106477222</v>
      </c>
      <c r="J78" s="9">
        <f t="shared" si="64"/>
        <v>106.96873736309425</v>
      </c>
      <c r="K78" s="9">
        <f t="shared" si="64"/>
        <v>103.57377473663011</v>
      </c>
      <c r="L78" s="63"/>
    </row>
    <row r="79" spans="1:12" ht="15.75" customHeight="1" x14ac:dyDescent="0.25">
      <c r="A79" s="75" t="s">
        <v>51</v>
      </c>
      <c r="B79" s="76" t="s">
        <v>13</v>
      </c>
      <c r="C79" s="77">
        <v>100</v>
      </c>
      <c r="D79" s="9"/>
      <c r="E79" s="9"/>
      <c r="F79" s="9"/>
      <c r="G79" s="9"/>
      <c r="H79" s="9"/>
      <c r="I79" s="9"/>
      <c r="J79" s="9"/>
      <c r="K79" s="9"/>
      <c r="L79" s="65" t="s">
        <v>76</v>
      </c>
    </row>
    <row r="80" spans="1:12" ht="21.75" customHeight="1" x14ac:dyDescent="0.25">
      <c r="A80" s="21"/>
      <c r="B80" s="74" t="s">
        <v>15</v>
      </c>
      <c r="C80" s="73"/>
      <c r="D80" s="9">
        <f t="shared" ref="D80:K80" si="65">D79/C79/D$8*100</f>
        <v>0</v>
      </c>
      <c r="E80" s="9" t="e">
        <f t="shared" si="65"/>
        <v>#DIV/0!</v>
      </c>
      <c r="F80" s="9" t="e">
        <f t="shared" si="65"/>
        <v>#DIV/0!</v>
      </c>
      <c r="G80" s="9" t="e">
        <f t="shared" si="65"/>
        <v>#DIV/0!</v>
      </c>
      <c r="H80" s="9" t="e">
        <f t="shared" si="65"/>
        <v>#DIV/0!</v>
      </c>
      <c r="I80" s="9" t="e">
        <f t="shared" si="65"/>
        <v>#DIV/0!</v>
      </c>
      <c r="J80" s="9" t="e">
        <f t="shared" si="65"/>
        <v>#DIV/0!</v>
      </c>
      <c r="K80" s="9" t="e">
        <f t="shared" si="65"/>
        <v>#DIV/0!</v>
      </c>
      <c r="L80" s="66"/>
    </row>
    <row r="81" spans="1:13" ht="15" customHeight="1" x14ac:dyDescent="0.25">
      <c r="A81" s="75" t="s">
        <v>52</v>
      </c>
      <c r="B81" s="76" t="s">
        <v>13</v>
      </c>
      <c r="C81" s="77">
        <v>20</v>
      </c>
      <c r="D81" s="9">
        <v>0</v>
      </c>
      <c r="E81" s="9"/>
      <c r="F81" s="9"/>
      <c r="G81" s="9"/>
      <c r="H81" s="9"/>
      <c r="I81" s="9"/>
      <c r="J81" s="9"/>
      <c r="K81" s="9"/>
      <c r="L81" s="65" t="s">
        <v>75</v>
      </c>
    </row>
    <row r="82" spans="1:13" ht="18" customHeight="1" x14ac:dyDescent="0.25">
      <c r="A82" s="75"/>
      <c r="B82" s="76"/>
      <c r="C82" s="77"/>
      <c r="D82" s="9">
        <f t="shared" ref="D82:K82" si="66">D81/C81/D$8*100</f>
        <v>0</v>
      </c>
      <c r="E82" s="9" t="e">
        <f t="shared" si="66"/>
        <v>#DIV/0!</v>
      </c>
      <c r="F82" s="9" t="e">
        <f t="shared" si="66"/>
        <v>#DIV/0!</v>
      </c>
      <c r="G82" s="9" t="e">
        <f t="shared" si="66"/>
        <v>#DIV/0!</v>
      </c>
      <c r="H82" s="9" t="e">
        <f t="shared" si="66"/>
        <v>#DIV/0!</v>
      </c>
      <c r="I82" s="9" t="e">
        <f t="shared" si="66"/>
        <v>#DIV/0!</v>
      </c>
      <c r="J82" s="9" t="e">
        <f t="shared" si="66"/>
        <v>#DIV/0!</v>
      </c>
      <c r="K82" s="9" t="e">
        <f t="shared" si="66"/>
        <v>#DIV/0!</v>
      </c>
      <c r="L82" s="66"/>
    </row>
    <row r="83" spans="1:13" ht="15" customHeight="1" x14ac:dyDescent="0.25">
      <c r="A83" s="75" t="s">
        <v>53</v>
      </c>
      <c r="B83" s="76" t="s">
        <v>13</v>
      </c>
      <c r="C83" s="77"/>
      <c r="D83" s="9"/>
      <c r="E83" s="9">
        <v>10</v>
      </c>
      <c r="F83" s="9">
        <v>11</v>
      </c>
      <c r="G83" s="9"/>
      <c r="H83" s="9"/>
      <c r="I83" s="9"/>
      <c r="J83" s="9"/>
      <c r="K83" s="9"/>
      <c r="L83" s="63" t="s">
        <v>54</v>
      </c>
    </row>
    <row r="84" spans="1:13" ht="21" customHeight="1" x14ac:dyDescent="0.25">
      <c r="A84" s="21"/>
      <c r="B84" s="74" t="s">
        <v>15</v>
      </c>
      <c r="C84" s="36">
        <v>0</v>
      </c>
      <c r="D84" s="9" t="e">
        <f t="shared" ref="D84:K84" si="67">D83/C83/D$8*100</f>
        <v>#DIV/0!</v>
      </c>
      <c r="E84" s="9" t="e">
        <f t="shared" si="67"/>
        <v>#DIV/0!</v>
      </c>
      <c r="F84" s="9">
        <f t="shared" si="67"/>
        <v>104.76190476190477</v>
      </c>
      <c r="G84" s="9">
        <f t="shared" si="67"/>
        <v>0</v>
      </c>
      <c r="H84" s="9" t="e">
        <f t="shared" si="67"/>
        <v>#DIV/0!</v>
      </c>
      <c r="I84" s="9" t="e">
        <f t="shared" si="67"/>
        <v>#DIV/0!</v>
      </c>
      <c r="J84" s="9" t="e">
        <f t="shared" si="67"/>
        <v>#DIV/0!</v>
      </c>
      <c r="K84" s="9" t="e">
        <f t="shared" si="67"/>
        <v>#DIV/0!</v>
      </c>
      <c r="L84" s="63"/>
    </row>
    <row r="85" spans="1:13" ht="23.25" customHeight="1" x14ac:dyDescent="0.25">
      <c r="A85" s="75" t="s">
        <v>55</v>
      </c>
      <c r="B85" s="76" t="s">
        <v>13</v>
      </c>
      <c r="C85" s="73"/>
      <c r="D85" s="9"/>
      <c r="E85" s="9"/>
      <c r="F85" s="9"/>
      <c r="G85" s="29">
        <v>120</v>
      </c>
      <c r="H85" s="29">
        <v>130</v>
      </c>
      <c r="I85" s="29">
        <v>142</v>
      </c>
      <c r="J85" s="29">
        <v>152</v>
      </c>
      <c r="K85" s="29">
        <v>160</v>
      </c>
      <c r="L85" s="63" t="s">
        <v>56</v>
      </c>
      <c r="M85" s="36">
        <f>1600*0.8*0.55</f>
        <v>704</v>
      </c>
    </row>
    <row r="86" spans="1:13" ht="21.75" customHeight="1" x14ac:dyDescent="0.25">
      <c r="A86" s="75"/>
      <c r="B86" s="74" t="s">
        <v>15</v>
      </c>
      <c r="C86" s="73">
        <v>0</v>
      </c>
      <c r="D86" s="9" t="e">
        <f t="shared" ref="D86:K86" si="68">D85/C85/D$8*100</f>
        <v>#DIV/0!</v>
      </c>
      <c r="E86" s="9" t="e">
        <f t="shared" si="68"/>
        <v>#DIV/0!</v>
      </c>
      <c r="F86" s="9" t="e">
        <f t="shared" si="68"/>
        <v>#DIV/0!</v>
      </c>
      <c r="G86" s="9" t="e">
        <f t="shared" si="68"/>
        <v>#DIV/0!</v>
      </c>
      <c r="H86" s="9">
        <f t="shared" si="68"/>
        <v>103.6682615629984</v>
      </c>
      <c r="I86" s="9">
        <f t="shared" si="68"/>
        <v>104.62717359269082</v>
      </c>
      <c r="J86" s="9">
        <f t="shared" si="68"/>
        <v>102.7276905193155</v>
      </c>
      <c r="K86" s="9">
        <f t="shared" si="68"/>
        <v>101.1173466808231</v>
      </c>
      <c r="L86" s="63"/>
      <c r="M86" s="78">
        <f>SUM(G85:K85)</f>
        <v>704</v>
      </c>
    </row>
    <row r="87" spans="1:13" ht="23.25" customHeight="1" x14ac:dyDescent="0.25">
      <c r="A87" s="75" t="s">
        <v>57</v>
      </c>
      <c r="B87" s="76" t="s">
        <v>13</v>
      </c>
      <c r="C87" s="73"/>
      <c r="D87" s="9"/>
      <c r="E87" s="9"/>
      <c r="F87" s="9"/>
      <c r="G87" s="9">
        <v>80</v>
      </c>
      <c r="H87" s="9">
        <v>85</v>
      </c>
      <c r="I87" s="9">
        <v>90</v>
      </c>
      <c r="J87" s="9">
        <v>100</v>
      </c>
      <c r="K87" s="9">
        <v>110</v>
      </c>
      <c r="L87" s="63" t="s">
        <v>58</v>
      </c>
    </row>
    <row r="88" spans="1:13" ht="21.75" customHeight="1" x14ac:dyDescent="0.25">
      <c r="A88" s="75"/>
      <c r="B88" s="74" t="s">
        <v>15</v>
      </c>
      <c r="C88" s="73">
        <v>0</v>
      </c>
      <c r="D88" s="9" t="e">
        <f t="shared" ref="D88:K88" si="69">D87/C87/D$8*100</f>
        <v>#DIV/0!</v>
      </c>
      <c r="E88" s="9" t="e">
        <f t="shared" si="69"/>
        <v>#DIV/0!</v>
      </c>
      <c r="F88" s="9" t="e">
        <f t="shared" si="69"/>
        <v>#DIV/0!</v>
      </c>
      <c r="G88" s="9" t="e">
        <f t="shared" si="69"/>
        <v>#DIV/0!</v>
      </c>
      <c r="H88" s="9">
        <f t="shared" si="69"/>
        <v>101.67464114832536</v>
      </c>
      <c r="I88" s="9">
        <f t="shared" si="69"/>
        <v>101.41987829614605</v>
      </c>
      <c r="J88" s="9">
        <f t="shared" si="69"/>
        <v>106.63254425250585</v>
      </c>
      <c r="K88" s="9">
        <f t="shared" si="69"/>
        <v>105.66762728146016</v>
      </c>
      <c r="L88" s="63"/>
    </row>
    <row r="89" spans="1:13" ht="36.75" customHeight="1" x14ac:dyDescent="0.25">
      <c r="A89" s="75" t="s">
        <v>59</v>
      </c>
      <c r="B89" s="76" t="s">
        <v>13</v>
      </c>
      <c r="C89" s="9"/>
      <c r="D89" s="9"/>
      <c r="E89" s="9"/>
      <c r="F89" s="9"/>
      <c r="G89" s="9">
        <v>250</v>
      </c>
      <c r="H89" s="9">
        <v>280</v>
      </c>
      <c r="I89" s="9">
        <v>300</v>
      </c>
      <c r="J89" s="9">
        <v>320</v>
      </c>
      <c r="K89" s="9">
        <v>350</v>
      </c>
      <c r="L89" s="63" t="s">
        <v>59</v>
      </c>
    </row>
    <row r="90" spans="1:13" ht="19.5" customHeight="1" x14ac:dyDescent="0.25">
      <c r="A90" s="75"/>
      <c r="B90" s="74" t="s">
        <v>15</v>
      </c>
      <c r="C90" s="73">
        <v>0</v>
      </c>
      <c r="D90" s="9" t="e">
        <f t="shared" ref="D90:K90" si="70">D89/C89/D$8*100</f>
        <v>#DIV/0!</v>
      </c>
      <c r="E90" s="9" t="e">
        <f t="shared" si="70"/>
        <v>#DIV/0!</v>
      </c>
      <c r="F90" s="9" t="e">
        <f t="shared" si="70"/>
        <v>#DIV/0!</v>
      </c>
      <c r="G90" s="9" t="e">
        <f t="shared" si="70"/>
        <v>#DIV/0!</v>
      </c>
      <c r="H90" s="9">
        <f t="shared" si="70"/>
        <v>107.177033492823</v>
      </c>
      <c r="I90" s="9">
        <f t="shared" si="70"/>
        <v>102.62725779967158</v>
      </c>
      <c r="J90" s="9">
        <f t="shared" si="70"/>
        <v>102.36724248240563</v>
      </c>
      <c r="K90" s="9">
        <f t="shared" si="70"/>
        <v>105.06724303554276</v>
      </c>
      <c r="L90" s="63"/>
    </row>
    <row r="91" spans="1:13" ht="27" customHeight="1" x14ac:dyDescent="0.25">
      <c r="A91" s="75" t="s">
        <v>60</v>
      </c>
      <c r="B91" s="76" t="s">
        <v>13</v>
      </c>
      <c r="C91" s="73"/>
      <c r="D91" s="9">
        <v>12</v>
      </c>
      <c r="E91" s="9">
        <v>40</v>
      </c>
      <c r="F91" s="9">
        <v>80</v>
      </c>
      <c r="G91" s="9">
        <v>90</v>
      </c>
      <c r="H91" s="9">
        <v>100</v>
      </c>
      <c r="I91" s="9">
        <v>110</v>
      </c>
      <c r="J91" s="9">
        <v>125</v>
      </c>
      <c r="K91" s="9">
        <v>136</v>
      </c>
      <c r="L91" s="63" t="s">
        <v>61</v>
      </c>
    </row>
    <row r="92" spans="1:13" ht="24" customHeight="1" x14ac:dyDescent="0.25">
      <c r="A92" s="37"/>
      <c r="B92" s="74" t="s">
        <v>15</v>
      </c>
      <c r="C92" s="73"/>
      <c r="D92" s="9" t="e">
        <f>D91/C91/D8*100</f>
        <v>#DIV/0!</v>
      </c>
      <c r="E92" s="9">
        <f>E91/D91/E8*100</f>
        <v>316.55587211142773</v>
      </c>
      <c r="F92" s="9">
        <f>F91/E91/F8*100</f>
        <v>190.47619047619045</v>
      </c>
      <c r="G92" s="9">
        <f>G91/F91/G8*100</f>
        <v>107.34732824427479</v>
      </c>
      <c r="H92" s="9">
        <f>H91/G91/H8*100</f>
        <v>106.32642211589581</v>
      </c>
      <c r="I92" s="9">
        <f>I91/H91/I8*100</f>
        <v>105.3639846743295</v>
      </c>
      <c r="J92" s="9">
        <f>J91/I91/J8*100</f>
        <v>109.05601116733554</v>
      </c>
      <c r="K92" s="9">
        <f>K91/J91/K8*100</f>
        <v>104.51488952929877</v>
      </c>
      <c r="L92" s="63"/>
    </row>
    <row r="93" spans="1:13" ht="18" customHeight="1" x14ac:dyDescent="0.25">
      <c r="A93" s="75" t="s">
        <v>62</v>
      </c>
      <c r="B93" s="76" t="s">
        <v>13</v>
      </c>
      <c r="C93" s="73"/>
      <c r="D93" s="9">
        <v>39.4</v>
      </c>
      <c r="E93" s="9">
        <v>100</v>
      </c>
      <c r="F93" s="9">
        <v>180</v>
      </c>
      <c r="G93" s="9"/>
      <c r="H93" s="9"/>
      <c r="I93" s="9"/>
      <c r="J93" s="9"/>
      <c r="K93" s="9"/>
      <c r="L93" s="63" t="s">
        <v>42</v>
      </c>
    </row>
    <row r="94" spans="1:13" ht="24" customHeight="1" x14ac:dyDescent="0.25">
      <c r="A94" s="75"/>
      <c r="B94" s="74" t="s">
        <v>15</v>
      </c>
      <c r="C94" s="73"/>
      <c r="D94" s="9" t="e">
        <f>D93/C93/D8*100</f>
        <v>#DIV/0!</v>
      </c>
      <c r="E94" s="9">
        <f>E93/D93/E8*100</f>
        <v>241.03238993255917</v>
      </c>
      <c r="F94" s="9">
        <f>F93/E93/F8*100</f>
        <v>171.42857142857142</v>
      </c>
      <c r="G94" s="9">
        <f>G93/F93/G8*100</f>
        <v>0</v>
      </c>
      <c r="H94" s="9" t="e">
        <f>H93/G93/H8*100</f>
        <v>#DIV/0!</v>
      </c>
      <c r="I94" s="9" t="e">
        <f>I93/H93/I8*100</f>
        <v>#DIV/0!</v>
      </c>
      <c r="J94" s="9" t="e">
        <f>J93/I93/J8*100</f>
        <v>#DIV/0!</v>
      </c>
      <c r="K94" s="9" t="e">
        <f>K93/J93/K8*100</f>
        <v>#DIV/0!</v>
      </c>
      <c r="L94" s="63"/>
    </row>
    <row r="95" spans="1:13" ht="20.25" customHeight="1" x14ac:dyDescent="0.25">
      <c r="A95" s="75" t="s">
        <v>63</v>
      </c>
      <c r="B95" s="76" t="s">
        <v>13</v>
      </c>
      <c r="C95" s="73"/>
      <c r="D95" s="9">
        <v>12.6</v>
      </c>
      <c r="E95" s="9">
        <v>13.5</v>
      </c>
      <c r="F95" s="9">
        <v>14.8</v>
      </c>
      <c r="G95" s="9">
        <v>16.3</v>
      </c>
      <c r="H95" s="9">
        <v>18</v>
      </c>
      <c r="I95" s="9">
        <v>19.600000000000001</v>
      </c>
      <c r="J95" s="9">
        <v>21</v>
      </c>
      <c r="K95" s="9">
        <v>23</v>
      </c>
      <c r="L95" s="53" t="s">
        <v>64</v>
      </c>
    </row>
    <row r="96" spans="1:13" ht="21" customHeight="1" x14ac:dyDescent="0.25">
      <c r="A96" s="75"/>
      <c r="B96" s="74" t="s">
        <v>15</v>
      </c>
      <c r="C96" s="73"/>
      <c r="D96" s="9" t="e">
        <f>D95/C95/D8*100</f>
        <v>#DIV/0!</v>
      </c>
      <c r="E96" s="9">
        <f>E95/D95/E8*100</f>
        <v>101.75010175010175</v>
      </c>
      <c r="F96" s="9">
        <f>F95/E95/F8*100</f>
        <v>104.40917107583773</v>
      </c>
      <c r="G96" s="9">
        <f>G95/F95/G8*100</f>
        <v>105.09077780070146</v>
      </c>
      <c r="H96" s="9">
        <f>H95/G95/H8*100</f>
        <v>105.67411277776147</v>
      </c>
      <c r="I96" s="9">
        <f>I95/H95/I8*100</f>
        <v>104.29970200085144</v>
      </c>
      <c r="J96" s="9">
        <f>J95/I95/J8*100</f>
        <v>102.82423910063065</v>
      </c>
      <c r="K96" s="9">
        <f>K95/J95/K8*100</f>
        <v>105.2101916655231</v>
      </c>
      <c r="L96" s="53"/>
    </row>
    <row r="97" spans="1:12" ht="244.5" customHeight="1" x14ac:dyDescent="0.25">
      <c r="A97" s="79" t="s">
        <v>65</v>
      </c>
      <c r="B97" s="80"/>
      <c r="C97" s="81" t="s">
        <v>66</v>
      </c>
      <c r="D97" s="81"/>
      <c r="E97" s="82" t="s">
        <v>67</v>
      </c>
      <c r="F97" s="82" t="s">
        <v>80</v>
      </c>
      <c r="G97" s="83" t="s">
        <v>68</v>
      </c>
      <c r="H97" s="83"/>
      <c r="I97" s="83"/>
      <c r="J97" s="83"/>
      <c r="K97" s="83"/>
      <c r="L97" s="84" t="s">
        <v>81</v>
      </c>
    </row>
    <row r="98" spans="1:12" ht="41.25" customHeight="1" x14ac:dyDescent="0.25"/>
    <row r="99" spans="1:12" ht="36" customHeight="1" x14ac:dyDescent="0.25">
      <c r="A99" s="85" t="s">
        <v>69</v>
      </c>
      <c r="B99" s="85"/>
      <c r="C99" s="86" t="s">
        <v>70</v>
      </c>
      <c r="D99" s="86"/>
      <c r="E99" s="86"/>
      <c r="F99" s="86"/>
      <c r="G99" s="86"/>
      <c r="H99" s="87"/>
      <c r="I99" s="87"/>
      <c r="J99" s="87"/>
      <c r="K99" s="87"/>
    </row>
    <row r="100" spans="1:12" ht="12" customHeight="1" x14ac:dyDescent="0.25">
      <c r="A100" s="88"/>
      <c r="B100" s="89"/>
      <c r="C100" s="90" t="s">
        <v>71</v>
      </c>
      <c r="D100" s="90"/>
      <c r="E100" s="90"/>
      <c r="F100" s="90"/>
      <c r="G100" s="90"/>
      <c r="H100" s="91"/>
      <c r="I100" s="91"/>
      <c r="J100" s="91"/>
      <c r="K100" s="91"/>
    </row>
    <row r="101" spans="1:12" ht="9" customHeight="1" x14ac:dyDescent="0.25">
      <c r="A101" s="92"/>
      <c r="B101" s="93"/>
      <c r="C101" s="94"/>
      <c r="D101" s="94"/>
      <c r="E101" s="94"/>
      <c r="F101" s="94"/>
      <c r="G101" s="91"/>
      <c r="H101" s="91"/>
      <c r="I101" s="91"/>
      <c r="J101" s="91"/>
      <c r="K101" s="91"/>
    </row>
    <row r="102" spans="1:12" ht="12" customHeight="1" x14ac:dyDescent="0.25">
      <c r="A102" s="92" t="s">
        <v>72</v>
      </c>
      <c r="B102" s="89"/>
      <c r="C102" s="95" t="s">
        <v>73</v>
      </c>
      <c r="D102" s="95"/>
      <c r="E102" s="95"/>
      <c r="F102" s="95"/>
      <c r="G102" s="95"/>
    </row>
    <row r="103" spans="1:12" ht="12" customHeight="1" x14ac:dyDescent="0.25">
      <c r="A103" s="92"/>
      <c r="C103" s="96" t="s">
        <v>71</v>
      </c>
      <c r="D103" s="96"/>
      <c r="E103" s="96"/>
      <c r="F103" s="96"/>
      <c r="G103" s="96"/>
    </row>
    <row r="104" spans="1:12" x14ac:dyDescent="0.25">
      <c r="A104" s="92"/>
      <c r="B104" s="92"/>
      <c r="C104" s="97"/>
      <c r="D104" s="97"/>
      <c r="E104" s="97"/>
      <c r="F104" s="97"/>
    </row>
    <row r="105" spans="1:12" ht="12" customHeight="1" x14ac:dyDescent="0.25">
      <c r="A105" s="98" t="s">
        <v>74</v>
      </c>
      <c r="B105" s="98"/>
      <c r="C105" s="98"/>
      <c r="D105" s="98"/>
      <c r="E105" s="92"/>
      <c r="F105" s="92"/>
    </row>
  </sheetData>
  <sheetProtection password="CC1B" sheet="1" objects="1" scenarios="1"/>
  <mergeCells count="36">
    <mergeCell ref="C103:G103"/>
    <mergeCell ref="A105:D105"/>
    <mergeCell ref="L79:L80"/>
    <mergeCell ref="L81:L82"/>
    <mergeCell ref="L91:L92"/>
    <mergeCell ref="L93:L94"/>
    <mergeCell ref="G97:K97"/>
    <mergeCell ref="L89:L90"/>
    <mergeCell ref="A99:B99"/>
    <mergeCell ref="C99:G99"/>
    <mergeCell ref="C100:G100"/>
    <mergeCell ref="C102:G102"/>
    <mergeCell ref="L67:L68"/>
    <mergeCell ref="L69:L70"/>
    <mergeCell ref="L83:L84"/>
    <mergeCell ref="L85:L86"/>
    <mergeCell ref="L87:L88"/>
    <mergeCell ref="L75:L76"/>
    <mergeCell ref="L71:L72"/>
    <mergeCell ref="L73:L74"/>
    <mergeCell ref="L77:L78"/>
    <mergeCell ref="L6:L7"/>
    <mergeCell ref="L19:L20"/>
    <mergeCell ref="L30:L31"/>
    <mergeCell ref="L43:L44"/>
    <mergeCell ref="L65:L66"/>
    <mergeCell ref="L25:L26"/>
    <mergeCell ref="L47:L48"/>
    <mergeCell ref="L9:L10"/>
    <mergeCell ref="A1:K1"/>
    <mergeCell ref="A3:K3"/>
    <mergeCell ref="A4:K4"/>
    <mergeCell ref="A5:K5"/>
    <mergeCell ref="A6:A7"/>
    <mergeCell ref="B6:B7"/>
    <mergeCell ref="F6:K6"/>
  </mergeCells>
  <printOptions horizontalCentered="1"/>
  <pageMargins left="0.59027777777777801" right="0.196527777777778" top="0.78749999999999998" bottom="0.39374999999999999" header="0.51180555555555496" footer="0.51180555555555496"/>
  <pageSetup paperSize="9" scale="79" firstPageNumber="0" orientation="portrait" horizontalDpi="300" verticalDpi="300" r:id="rId1"/>
  <rowBreaks count="1" manualBreakCount="1">
    <brk id="49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5659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строит</vt:lpstr>
      <vt:lpstr>строит!Print_Area_0</vt:lpstr>
      <vt:lpstr>строит!Print_Area_0_0</vt:lpstr>
      <vt:lpstr>строит!Print_Area_0_0_0</vt:lpstr>
      <vt:lpstr>строит!Print_Titles_0</vt:lpstr>
      <vt:lpstr>строит!Print_Titles_0_0</vt:lpstr>
      <vt:lpstr>строит!Print_Titles_0_0_0</vt:lpstr>
      <vt:lpstr>строит!Заголовки_для_печати</vt:lpstr>
      <vt:lpstr>строит!Область_печати</vt:lpstr>
    </vt:vector>
  </TitlesOfParts>
  <Company>Администрация Краснодарского края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NFilipenko</dc:creator>
  <cp:lastModifiedBy>Наталья Н. Летич</cp:lastModifiedBy>
  <cp:revision>43</cp:revision>
  <cp:lastPrinted>2018-07-27T07:44:22Z</cp:lastPrinted>
  <dcterms:created xsi:type="dcterms:W3CDTF">2012-07-19T05:28:36Z</dcterms:created>
  <dcterms:modified xsi:type="dcterms:W3CDTF">2018-09-25T13:01:06Z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Администрация Краснодарского края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